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50" windowWidth="18880" windowHeight="6740" firstSheet="1" activeTab="1"/>
  </bookViews>
  <sheets>
    <sheet name="Rekapitulácia stavby" sheetId="1" state="veryHidden" r:id="rId1"/>
    <sheet name="0482 - Zlepšenie kvality ..." sheetId="2" r:id="rId2"/>
  </sheets>
  <definedNames>
    <definedName name="_xlnm._FilterDatabase" localSheetId="1" hidden="1">'0482 - Zlepšenie kvality ...'!$C$118:$K$229</definedName>
    <definedName name="_xlnm.Print_Titles" localSheetId="1">'0482 - Zlepšenie kvality ...'!$118:$118</definedName>
    <definedName name="_xlnm.Print_Titles" localSheetId="0">'Rekapitulácia stavby'!$92:$92</definedName>
    <definedName name="_xlnm.Print_Area" localSheetId="1">'0482 - Zlepšenie kvality ...'!$C$4:$J$76,'0482 - Zlepšenie kvality ...'!$C$82:$J$102,'0482 - Zlepšenie kvality ...'!$C$108:$J$229</definedName>
    <definedName name="_xlnm.Print_Area" localSheetId="0">'Rekapitulácia stavby'!$D$4:$AO$76,'Rekapitulácia stavby'!$C$82:$AQ$96</definedName>
  </definedNames>
  <calcPr calcId="125725"/>
</workbook>
</file>

<file path=xl/calcChain.xml><?xml version="1.0" encoding="utf-8"?>
<calcChain xmlns="http://schemas.openxmlformats.org/spreadsheetml/2006/main">
  <c r="J35" i="2"/>
  <c r="J34"/>
  <c r="AY95" i="1" s="1"/>
  <c r="J33" i="2"/>
  <c r="AX95" i="1"/>
  <c r="BI229" i="2"/>
  <c r="BH229"/>
  <c r="BG229"/>
  <c r="BE229"/>
  <c r="T229"/>
  <c r="T228" s="1"/>
  <c r="R229"/>
  <c r="R228"/>
  <c r="P229"/>
  <c r="P228" s="1"/>
  <c r="BI227"/>
  <c r="BH227"/>
  <c r="BG227"/>
  <c r="BE227"/>
  <c r="T227"/>
  <c r="R227"/>
  <c r="P227"/>
  <c r="BI226"/>
  <c r="BH226"/>
  <c r="BG226"/>
  <c r="BE226"/>
  <c r="T226"/>
  <c r="R226"/>
  <c r="P226"/>
  <c r="BI220"/>
  <c r="BH220"/>
  <c r="BG220"/>
  <c r="BE220"/>
  <c r="T220"/>
  <c r="R220"/>
  <c r="P220"/>
  <c r="BI214"/>
  <c r="BH214"/>
  <c r="BG214"/>
  <c r="BE214"/>
  <c r="T214"/>
  <c r="R214"/>
  <c r="P214"/>
  <c r="BI211"/>
  <c r="BH211"/>
  <c r="BG211"/>
  <c r="BE211"/>
  <c r="T211"/>
  <c r="T210" s="1"/>
  <c r="R211"/>
  <c r="R210" s="1"/>
  <c r="P211"/>
  <c r="P210" s="1"/>
  <c r="BI205"/>
  <c r="BH205"/>
  <c r="BG205"/>
  <c r="BE205"/>
  <c r="T205"/>
  <c r="R205"/>
  <c r="P205"/>
  <c r="BI204"/>
  <c r="BH204"/>
  <c r="BG204"/>
  <c r="BE204"/>
  <c r="T204"/>
  <c r="R204"/>
  <c r="P204"/>
  <c r="BI197"/>
  <c r="BH197"/>
  <c r="BG197"/>
  <c r="BE197"/>
  <c r="T197"/>
  <c r="T196" s="1"/>
  <c r="R197"/>
  <c r="R196"/>
  <c r="P197"/>
  <c r="P196" s="1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F33" s="1"/>
  <c r="BE122"/>
  <c r="T122"/>
  <c r="R122"/>
  <c r="P122"/>
  <c r="J116"/>
  <c r="J115"/>
  <c r="F115"/>
  <c r="F113"/>
  <c r="E111"/>
  <c r="J90"/>
  <c r="J89"/>
  <c r="F89"/>
  <c r="F87"/>
  <c r="E85"/>
  <c r="J16"/>
  <c r="E16"/>
  <c r="F116" s="1"/>
  <c r="J15"/>
  <c r="J10"/>
  <c r="J87" s="1"/>
  <c r="L90" i="1"/>
  <c r="AM90"/>
  <c r="AM89"/>
  <c r="L89"/>
  <c r="AM87"/>
  <c r="L87"/>
  <c r="L85"/>
  <c r="L84"/>
  <c r="J229" i="2"/>
  <c r="BK220"/>
  <c r="J211"/>
  <c r="J204"/>
  <c r="J193"/>
  <c r="J154"/>
  <c r="BK130"/>
  <c r="J126"/>
  <c r="BK122"/>
  <c r="BK226"/>
  <c r="J214"/>
  <c r="BK205"/>
  <c r="J195"/>
  <c r="BK154"/>
  <c r="J148"/>
  <c r="J128"/>
  <c r="BK124"/>
  <c r="J122"/>
  <c r="J227"/>
  <c r="J220"/>
  <c r="BK204"/>
  <c r="J197"/>
  <c r="J190"/>
  <c r="J151"/>
  <c r="J130"/>
  <c r="J124"/>
  <c r="F35"/>
  <c r="BK227"/>
  <c r="BK211"/>
  <c r="BK197"/>
  <c r="BK193"/>
  <c r="BK151"/>
  <c r="BK128"/>
  <c r="J123"/>
  <c r="BK229"/>
  <c r="J226"/>
  <c r="BK214"/>
  <c r="J205"/>
  <c r="BK195"/>
  <c r="BK190"/>
  <c r="BK148"/>
  <c r="BK126"/>
  <c r="BK123"/>
  <c r="AS94" i="1"/>
  <c r="P121" i="2" l="1"/>
  <c r="T203"/>
  <c r="BK225"/>
  <c r="J225" s="1"/>
  <c r="J100" s="1"/>
  <c r="BK121"/>
  <c r="J121" s="1"/>
  <c r="J96" s="1"/>
  <c r="BK203"/>
  <c r="J203" s="1"/>
  <c r="J98" s="1"/>
  <c r="R225"/>
  <c r="R121"/>
  <c r="R120" s="1"/>
  <c r="R119" s="1"/>
  <c r="P203"/>
  <c r="P225"/>
  <c r="T121"/>
  <c r="T120" s="1"/>
  <c r="T119" s="1"/>
  <c r="R203"/>
  <c r="T225"/>
  <c r="BK196"/>
  <c r="J196" s="1"/>
  <c r="J97" s="1"/>
  <c r="BK210"/>
  <c r="J210" s="1"/>
  <c r="J99" s="1"/>
  <c r="BK228"/>
  <c r="J228" s="1"/>
  <c r="J101" s="1"/>
  <c r="J113"/>
  <c r="F90"/>
  <c r="BF122"/>
  <c r="BF123"/>
  <c r="BF124"/>
  <c r="BF126"/>
  <c r="BF128"/>
  <c r="BF130"/>
  <c r="BF148"/>
  <c r="BF151"/>
  <c r="BF154"/>
  <c r="BF190"/>
  <c r="BF193"/>
  <c r="BF195"/>
  <c r="BF197"/>
  <c r="BF204"/>
  <c r="BF205"/>
  <c r="BF211"/>
  <c r="BF214"/>
  <c r="BF220"/>
  <c r="BF226"/>
  <c r="BF227"/>
  <c r="BF229"/>
  <c r="BB95" i="1"/>
  <c r="BD95"/>
  <c r="BD94" s="1"/>
  <c r="W33" s="1"/>
  <c r="BB94"/>
  <c r="W31" s="1"/>
  <c r="F34" i="2"/>
  <c r="BC95" i="1" s="1"/>
  <c r="BC94" s="1"/>
  <c r="W32" s="1"/>
  <c r="F31" i="2"/>
  <c r="AZ95" i="1" s="1"/>
  <c r="AZ94" s="1"/>
  <c r="W29" s="1"/>
  <c r="J31" i="2"/>
  <c r="AV95" i="1" s="1"/>
  <c r="P120" i="2" l="1"/>
  <c r="P119" s="1"/>
  <c r="AU95" i="1" s="1"/>
  <c r="AU94" s="1"/>
  <c r="BK120" i="2"/>
  <c r="J120" s="1"/>
  <c r="J95" s="1"/>
  <c r="AV94" i="1"/>
  <c r="AK29" s="1"/>
  <c r="AX94"/>
  <c r="AY94"/>
  <c r="F32" i="2"/>
  <c r="BA95" i="1" s="1"/>
  <c r="BA94" s="1"/>
  <c r="W30" s="1"/>
  <c r="J32" i="2"/>
  <c r="AW95" i="1" s="1"/>
  <c r="AT95" s="1"/>
  <c r="BK119" i="2" l="1"/>
  <c r="J119" s="1"/>
  <c r="J28" s="1"/>
  <c r="AG95" i="1" s="1"/>
  <c r="AG94" s="1"/>
  <c r="AK26" s="1"/>
  <c r="AK35" s="1"/>
  <c r="AW94"/>
  <c r="AK30" s="1"/>
  <c r="J37" i="2" l="1"/>
  <c r="J94"/>
  <c r="AN95" i="1"/>
  <c r="AT94"/>
  <c r="AN94" s="1"/>
</calcChain>
</file>

<file path=xl/sharedStrings.xml><?xml version="1.0" encoding="utf-8"?>
<sst xmlns="http://schemas.openxmlformats.org/spreadsheetml/2006/main" count="1361" uniqueCount="280">
  <si>
    <t>Export Komplet</t>
  </si>
  <si>
    <t/>
  </si>
  <si>
    <t>2.0</t>
  </si>
  <si>
    <t>False</t>
  </si>
  <si>
    <t>{ba418623-3e66-4b56-860d-6e1dfca054f0}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</si>
  <si>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</si>
  <si>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</si>
  <si>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</si>
  <si>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</si>
  <si>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</si>
  <si>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</si>
  <si>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</si>
  <si>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</si>
  <si>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0482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</si>
  <si>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</si>
  <si>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</si>
  <si>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Zlepšenie kvality životaschopnosti lesa v katastri obce Radôstka - dolina nad osadou Hulákovci</t>
  </si>
  <si>
    <t>JKSO:</t>
  </si>
  <si>
    <t>KS:</t>
  </si>
  <si>
    <t>Miesto:</t>
  </si>
  <si>
    <t>Radôstka</t>
  </si>
  <si>
    <t>Dátum:</t>
  </si>
  <si>
    <t>28. 8. 2024</t>
  </si>
  <si>
    <t>Objednávateľ:</t>
  </si>
  <si>
    <t>IČO:</t>
  </si>
  <si>
    <t>Jaroslav Fekula,obhospodarovateľ lesa, Radôstka 65</t>
  </si>
  <si>
    <t>IČ DPH:</t>
  </si>
  <si>
    <t>Zhotoviteľ:</t>
  </si>
  <si>
    <t>Vyplň údaj</t>
  </si>
  <si>
    <t>Projektant:</t>
  </si>
  <si>
    <t>Ing.František Haber</t>
  </si>
  <si>
    <t>True</t>
  </si>
  <si>
    <t>Spracovateľ:</t>
  </si>
  <si>
    <t>Stanislav Hlubina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</si>
  <si>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</si>
  <si>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</si>
  <si>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</si>
  <si>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</si>
  <si>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</si>
  <si>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</si>
  <si>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</si>
  <si>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</si>
  <si>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</si>
  <si>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</si>
  <si>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</si>
  <si>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</si>
  <si>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</si>
  <si>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</si>
  <si>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</si>
  <si>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</si>
  <si>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</si>
  <si>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</si>
  <si>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</si>
  <si>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</si>
  <si>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</si>
  <si>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</si>
  <si>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</si>
  <si>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</si>
  <si>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</si>
  <si>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</si>
  <si>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</si>
  <si>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</si>
  <si>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</si>
  <si>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</si>
  <si>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</si>
  <si>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</si>
  <si>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</si>
  <si>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</si>
  <si>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</si>
  <si>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</si>
  <si>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</si>
  <si>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</si>
  <si>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</si>
  <si>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</si>
  <si>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</si>
  <si>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</si>
  <si>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</si>
  <si>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</si>
  <si>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</si>
  <si>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</si>
  <si>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</si>
  <si>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</si>
  <si>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</si>
  <si>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</si>
  <si>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</si>
  <si>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</si>
  <si>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</si>
  <si>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</si>
  <si>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</si>
  <si>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</si>
  <si>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</si>
  <si>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</si>
  <si>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</si>
  <si>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</si>
  <si>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</si>
  <si>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</si>
  <si>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</si>
  <si>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</si>
  <si>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</si>
  <si>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</si>
  <si>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</si>
  <si>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</si>
  <si>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</si>
  <si>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</si>
  <si>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</si>
  <si>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</si>
  <si>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</si>
  <si>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</si>
  <si>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</si>
  <si>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</si>
  <si>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</si>
  <si>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</si>
  <si>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111201101.S</t>
  </si>
  <si>
    <t>Odstránenie krovín a stromov s koreňom s priemerom kmeňa do 100 mm, do 1000 m2</t>
  </si>
  <si>
    <t>m2</t>
  </si>
  <si>
    <t>4</t>
  </si>
  <si>
    <t>2</t>
  </si>
  <si>
    <t>-2013658889</t>
  </si>
  <si>
    <t>112101100.S</t>
  </si>
  <si>
    <t>Odstránenie stromov do priemeru 100 mm, motorovou pílou</t>
  </si>
  <si>
    <t>ks</t>
  </si>
  <si>
    <t>-348169067</t>
  </si>
  <si>
    <t>3</t>
  </si>
  <si>
    <t>112201102.S</t>
  </si>
  <si>
    <t>Odstránenie pňov na vzdial. 50 m priemeru nad 300 do 500 mm</t>
  </si>
  <si>
    <t>-834457859</t>
  </si>
  <si>
    <t>VV</t>
  </si>
  <si>
    <t>"6394*0,05*50%dl." 160</t>
  </si>
  <si>
    <t>112201103.S</t>
  </si>
  <si>
    <t>Odstránenie pňov na vzdial. 50 m priemeru nad 500 do 700 mm</t>
  </si>
  <si>
    <t>-477062230</t>
  </si>
  <si>
    <t>"6394*0,03*50%dl." 96</t>
  </si>
  <si>
    <t>5</t>
  </si>
  <si>
    <t>112201104.S</t>
  </si>
  <si>
    <t>Odstránenie pňov na vzdial. 50 m priemeru nad 700 do 900 mm</t>
  </si>
  <si>
    <t>-1918225876</t>
  </si>
  <si>
    <t>"6394*0,01*50%dl." 32</t>
  </si>
  <si>
    <t>6</t>
  </si>
  <si>
    <t>131301102.S</t>
  </si>
  <si>
    <t>Výkop nezapaženej jamy v hornine 4, nad 100 do 1000 m3</t>
  </si>
  <si>
    <t>m3</t>
  </si>
  <si>
    <t>-1677585532</t>
  </si>
  <si>
    <t>I.jazierka</t>
  </si>
  <si>
    <t>41,21</t>
  </si>
  <si>
    <t>I.reprofilácia sklonu</t>
  </si>
  <si>
    <t>405,00+548,00*0,3</t>
  </si>
  <si>
    <t>II.jazierka</t>
  </si>
  <si>
    <t>10,59</t>
  </si>
  <si>
    <t>II.strhnutie bombirungu</t>
  </si>
  <si>
    <t>165,20</t>
  </si>
  <si>
    <t>II.úprava pláne a reprofilácia sklonu</t>
  </si>
  <si>
    <t>151,60</t>
  </si>
  <si>
    <t>III.jazierka</t>
  </si>
  <si>
    <t>8,50*3</t>
  </si>
  <si>
    <t>III.reprofilácia sklonu</t>
  </si>
  <si>
    <t>409,50+548,00*0,3</t>
  </si>
  <si>
    <t>odpočet triedy zeminy 5</t>
  </si>
  <si>
    <t>-614,96</t>
  </si>
  <si>
    <t>Súčet</t>
  </si>
  <si>
    <t>7</t>
  </si>
  <si>
    <t>131301109.S</t>
  </si>
  <si>
    <t>Hĺbenie nezapažených jám a zárezov. Príplatok za lepivosť horniny 4</t>
  </si>
  <si>
    <t>-770465746</t>
  </si>
  <si>
    <t>50% z výmery</t>
  </si>
  <si>
    <t>922,44*0,5</t>
  </si>
  <si>
    <t>8</t>
  </si>
  <si>
    <t>131401102.S</t>
  </si>
  <si>
    <t>Výkop nezapaženej jamy v hornine 5 nad 100 do 1000 m3</t>
  </si>
  <si>
    <t>1047431339</t>
  </si>
  <si>
    <t>40% výkopu</t>
  </si>
  <si>
    <t>1537,40*0,4</t>
  </si>
  <si>
    <t>9</t>
  </si>
  <si>
    <t>132301102.S</t>
  </si>
  <si>
    <t>Výkop ryhy do šírky 600 mm v horn.4 nad 100 m3</t>
  </si>
  <si>
    <t>1356946198</t>
  </si>
  <si>
    <t>I.odrážky</t>
  </si>
  <si>
    <t>13,44</t>
  </si>
  <si>
    <t>I.dreny</t>
  </si>
  <si>
    <t>10,08+2,16</t>
  </si>
  <si>
    <t>zasakávacia pásy</t>
  </si>
  <si>
    <t>210,00</t>
  </si>
  <si>
    <t>oceľové priepusty</t>
  </si>
  <si>
    <t>8,00*0,60*0,40</t>
  </si>
  <si>
    <t>prehrádzky</t>
  </si>
  <si>
    <t>21,00*0,30*0,40</t>
  </si>
  <si>
    <t>Medzisúčet</t>
  </si>
  <si>
    <t>II.odrážky</t>
  </si>
  <si>
    <t>4,32</t>
  </si>
  <si>
    <t>II.zasakávacie pásy</t>
  </si>
  <si>
    <t>6,75</t>
  </si>
  <si>
    <t>II.pásy</t>
  </si>
  <si>
    <t>10,40*0,30*0,30</t>
  </si>
  <si>
    <t>II.prekladané hrádze</t>
  </si>
  <si>
    <t>14,00*0,30*0,30</t>
  </si>
  <si>
    <t>III.odrážky</t>
  </si>
  <si>
    <t>8,16+2,40*0,60*0,30</t>
  </si>
  <si>
    <t>III.dreny</t>
  </si>
  <si>
    <t>4,32*4</t>
  </si>
  <si>
    <t>zasakávacie pásy</t>
  </si>
  <si>
    <t>78,00</t>
  </si>
  <si>
    <t>pásy v toku</t>
  </si>
  <si>
    <t>1,35</t>
  </si>
  <si>
    <t>prekladané hrádze</t>
  </si>
  <si>
    <t>12,00*0,30*0,30*2</t>
  </si>
  <si>
    <t>IV.hľbenie zemných rýh</t>
  </si>
  <si>
    <t>364,80</t>
  </si>
  <si>
    <t>10</t>
  </si>
  <si>
    <t>132301109.S</t>
  </si>
  <si>
    <t>Príplatok za lepivosť pri hĺbení rýh šírky do 600 mm zapažených i nezapažených s urovnaním dna v hornine 4</t>
  </si>
  <si>
    <t>-1196984370</t>
  </si>
  <si>
    <t>725,568*0,5</t>
  </si>
  <si>
    <t>11</t>
  </si>
  <si>
    <t>162201102.S</t>
  </si>
  <si>
    <t>Vodorovné premiestnenie výkopku z horniny 1-4 nad 20-50m</t>
  </si>
  <si>
    <t>-181378797</t>
  </si>
  <si>
    <t>922,44+614,96+435,341+290,227</t>
  </si>
  <si>
    <t>12</t>
  </si>
  <si>
    <t>171201101.S</t>
  </si>
  <si>
    <t>Uloženie sypaniny do násypov s rozprestretím sypaniny vo vrstvách a s hrubým urovnaním nezhutnených</t>
  </si>
  <si>
    <t>188429122</t>
  </si>
  <si>
    <t>Zakladanie</t>
  </si>
  <si>
    <t>13</t>
  </si>
  <si>
    <t>211511111.S</t>
  </si>
  <si>
    <t>Výplň odvodňovacieho rebra alebo trativodu do rýh lomovým kameňom netriedeným</t>
  </si>
  <si>
    <t>-1686692971</t>
  </si>
  <si>
    <t>frakcia 0-300</t>
  </si>
  <si>
    <t>"I." 67,50+72,00</t>
  </si>
  <si>
    <t>"II." 64,20+50,40</t>
  </si>
  <si>
    <t>"III." 30,00+72,00</t>
  </si>
  <si>
    <t>Zvislé a kompletné konštrukcie</t>
  </si>
  <si>
    <t>14</t>
  </si>
  <si>
    <t>320360400.S</t>
  </si>
  <si>
    <t>Zváraný nosný spoj oceľových prútov s navarením oceľových podložiek</t>
  </si>
  <si>
    <t>-1384415596</t>
  </si>
  <si>
    <t>15</t>
  </si>
  <si>
    <t>341940110.S</t>
  </si>
  <si>
    <t>Zábrana zo zrubovej drevenej konštrukcie D do 300mm výška 600mm</t>
  </si>
  <si>
    <t>m</t>
  </si>
  <si>
    <t>1733460310</t>
  </si>
  <si>
    <t>"I." 21,00</t>
  </si>
  <si>
    <t>"II." 14,00</t>
  </si>
  <si>
    <t>"III." 13,00</t>
  </si>
  <si>
    <t>Vodorovné konštrukcie</t>
  </si>
  <si>
    <t>16</t>
  </si>
  <si>
    <t>465511510.S</t>
  </si>
  <si>
    <t>Dlažba kladená do malty s vyplnením škár betónom C 8/10 s vyškárovaním do 20 m2</t>
  </si>
  <si>
    <t>-1398126234</t>
  </si>
  <si>
    <t>pramenná studnička v tvare U, spotreba 2 m3 na 1ks studnicku</t>
  </si>
  <si>
    <t>2,00*7</t>
  </si>
  <si>
    <t>17</t>
  </si>
  <si>
    <t>467951220.S</t>
  </si>
  <si>
    <t>Prah drevený dvojitý z guľatiny priemer 200-290 mm</t>
  </si>
  <si>
    <t>2080947129</t>
  </si>
  <si>
    <t>samočistiace drevené odrážky, drevina smrekovec opadavý, oceľové skoby dĺ.600mm</t>
  </si>
  <si>
    <t>"I" 112,00</t>
  </si>
  <si>
    <t>"II" 36,00</t>
  </si>
  <si>
    <t>"III" 76,00</t>
  </si>
  <si>
    <t>18</t>
  </si>
  <si>
    <t>467951420.S</t>
  </si>
  <si>
    <t>Dren drevený štvoritý z guľatiny priemer 200-290 mm</t>
  </si>
  <si>
    <t>-836873375</t>
  </si>
  <si>
    <t>"I" 28,00</t>
  </si>
  <si>
    <t>"II" 16,00</t>
  </si>
  <si>
    <t>"III" 30,00</t>
  </si>
  <si>
    <t>Ostatné konštrukcie a práce-búranie</t>
  </si>
  <si>
    <t>19</t>
  </si>
  <si>
    <t>919551111.S</t>
  </si>
  <si>
    <t>Zhotovenie priepustu alebo zjazdu z rúr oceľových do D 400 mm</t>
  </si>
  <si>
    <t>306704167</t>
  </si>
  <si>
    <t>M</t>
  </si>
  <si>
    <t>142110003400.S</t>
  </si>
  <si>
    <t>Rúra oceľová bezšvová hladká kruhová d 219 mm, hr. steny 4,0 mm, ozn.11 353.0</t>
  </si>
  <si>
    <t>747939284</t>
  </si>
  <si>
    <t>99</t>
  </si>
  <si>
    <t>Presun hmôt HSV</t>
  </si>
  <si>
    <t>21</t>
  </si>
  <si>
    <t>998312011.S</t>
  </si>
  <si>
    <t>Presun hmôt pre hydromeliorácie-sanácia územia akéhokoľvek rozsahu</t>
  </si>
  <si>
    <t>t</t>
  </si>
  <si>
    <t>-1517147572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</si>
</sst>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08" t="s">
        <v>5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39" t="s">
        <v>13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R5" s="21"/>
      <c r="BE5" s="236" t="s">
        <v>14</v>
      </c>
      <c r="BS5" s="18" t="s">
        <v>6</v>
      </c>
    </row>
    <row r="6" spans="1:74" s="1" customFormat="1" ht="37" customHeight="1">
      <c r="B6" s="21"/>
      <c r="D6" s="27" t="s">
        <v>15</v>
      </c>
      <c r="K6" s="240" t="s">
        <v>16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R6" s="21"/>
      <c r="BE6" s="237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37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37"/>
      <c r="BS8" s="18" t="s">
        <v>6</v>
      </c>
    </row>
    <row r="9" spans="1:74" s="1" customFormat="1" ht="14.4" customHeight="1">
      <c r="B9" s="21"/>
      <c r="AR9" s="21"/>
      <c r="BE9" s="237"/>
      <c r="BS9" s="18" t="s">
        <v>6</v>
      </c>
    </row>
    <row r="10" spans="1:74" s="1" customFormat="1" ht="12" customHeight="1">
      <c r="B10" s="21"/>
      <c r="D10" s="28" t="s">
        <v>23</v>
      </c>
      <c r="AK10" s="28" t="s">
        <v>24</v>
      </c>
      <c r="AN10" s="26" t="s">
        <v>1</v>
      </c>
      <c r="AR10" s="21"/>
      <c r="BE10" s="237"/>
      <c r="BS10" s="18" t="s">
        <v>6</v>
      </c>
    </row>
    <row r="11" spans="1:74" s="1" customFormat="1" ht="18.5" customHeight="1">
      <c r="B11" s="21"/>
      <c r="E11" s="26" t="s">
        <v>25</v>
      </c>
      <c r="AK11" s="28" t="s">
        <v>26</v>
      </c>
      <c r="AN11" s="26" t="s">
        <v>1</v>
      </c>
      <c r="AR11" s="21"/>
      <c r="BE11" s="237"/>
      <c r="BS11" s="18" t="s">
        <v>6</v>
      </c>
    </row>
    <row r="12" spans="1:74" s="1" customFormat="1" ht="7" customHeight="1">
      <c r="B12" s="21"/>
      <c r="AR12" s="21"/>
      <c r="BE12" s="237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24</v>
      </c>
      <c r="AN13" s="30" t="s">
        <v>28</v>
      </c>
      <c r="AR13" s="21"/>
      <c r="BE13" s="237"/>
      <c r="BS13" s="18" t="s">
        <v>6</v>
      </c>
    </row>
    <row r="14" spans="1:74" ht="12.5">
      <c r="B14" s="21"/>
      <c r="E14" s="241" t="s">
        <v>28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8" t="s">
        <v>26</v>
      </c>
      <c r="AN14" s="30" t="s">
        <v>28</v>
      </c>
      <c r="AR14" s="21"/>
      <c r="BE14" s="237"/>
      <c r="BS14" s="18" t="s">
        <v>6</v>
      </c>
    </row>
    <row r="15" spans="1:74" s="1" customFormat="1" ht="7" customHeight="1">
      <c r="B15" s="21"/>
      <c r="AR15" s="21"/>
      <c r="BE15" s="237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24</v>
      </c>
      <c r="AN16" s="26" t="s">
        <v>1</v>
      </c>
      <c r="AR16" s="21"/>
      <c r="BE16" s="237"/>
      <c r="BS16" s="18" t="s">
        <v>3</v>
      </c>
    </row>
    <row r="17" spans="1:71" s="1" customFormat="1" ht="18.5" customHeight="1">
      <c r="B17" s="21"/>
      <c r="E17" s="26" t="s">
        <v>30</v>
      </c>
      <c r="AK17" s="28" t="s">
        <v>26</v>
      </c>
      <c r="AN17" s="26" t="s">
        <v>1</v>
      </c>
      <c r="AR17" s="21"/>
      <c r="BE17" s="237"/>
      <c r="BS17" s="18" t="s">
        <v>31</v>
      </c>
    </row>
    <row r="18" spans="1:71" s="1" customFormat="1" ht="7" customHeight="1">
      <c r="B18" s="21"/>
      <c r="AR18" s="21"/>
      <c r="BE18" s="237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24</v>
      </c>
      <c r="AN19" s="26" t="s">
        <v>1</v>
      </c>
      <c r="AR19" s="21"/>
      <c r="BE19" s="237"/>
      <c r="BS19" s="18" t="s">
        <v>6</v>
      </c>
    </row>
    <row r="20" spans="1:71" s="1" customFormat="1" ht="18.5" customHeight="1">
      <c r="B20" s="21"/>
      <c r="E20" s="26" t="s">
        <v>33</v>
      </c>
      <c r="AK20" s="28" t="s">
        <v>26</v>
      </c>
      <c r="AN20" s="26" t="s">
        <v>1</v>
      </c>
      <c r="AR20" s="21"/>
      <c r="BE20" s="237"/>
      <c r="BS20" s="18" t="s">
        <v>31</v>
      </c>
    </row>
    <row r="21" spans="1:71" s="1" customFormat="1" ht="7" customHeight="1">
      <c r="B21" s="21"/>
      <c r="AR21" s="21"/>
      <c r="BE21" s="237"/>
    </row>
    <row r="22" spans="1:71" s="1" customFormat="1" ht="12" customHeight="1">
      <c r="B22" s="21"/>
      <c r="D22" s="28" t="s">
        <v>34</v>
      </c>
      <c r="AR22" s="21"/>
      <c r="BE22" s="237"/>
    </row>
    <row r="23" spans="1:71" s="1" customFormat="1" ht="16.5" customHeight="1">
      <c r="B23" s="21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21"/>
      <c r="BE23" s="237"/>
    </row>
    <row r="24" spans="1:71" s="1" customFormat="1" ht="7" customHeight="1">
      <c r="B24" s="21"/>
      <c r="AR24" s="21"/>
      <c r="BE24" s="237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7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4">
        <f>ROUND(AG94,2)</f>
        <v>0</v>
      </c>
      <c r="AL26" s="245"/>
      <c r="AM26" s="245"/>
      <c r="AN26" s="245"/>
      <c r="AO26" s="245"/>
      <c r="AP26" s="33"/>
      <c r="AQ26" s="33"/>
      <c r="AR26" s="34"/>
      <c r="BE26" s="237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7"/>
    </row>
    <row r="28" spans="1:71" s="2" customFormat="1" ht="12.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6" t="s">
        <v>36</v>
      </c>
      <c r="M28" s="246"/>
      <c r="N28" s="246"/>
      <c r="O28" s="246"/>
      <c r="P28" s="246"/>
      <c r="Q28" s="33"/>
      <c r="R28" s="33"/>
      <c r="S28" s="33"/>
      <c r="T28" s="33"/>
      <c r="U28" s="33"/>
      <c r="V28" s="33"/>
      <c r="W28" s="246" t="s">
        <v>37</v>
      </c>
      <c r="X28" s="246"/>
      <c r="Y28" s="246"/>
      <c r="Z28" s="246"/>
      <c r="AA28" s="246"/>
      <c r="AB28" s="246"/>
      <c r="AC28" s="246"/>
      <c r="AD28" s="246"/>
      <c r="AE28" s="246"/>
      <c r="AF28" s="33"/>
      <c r="AG28" s="33"/>
      <c r="AH28" s="33"/>
      <c r="AI28" s="33"/>
      <c r="AJ28" s="33"/>
      <c r="AK28" s="246" t="s">
        <v>38</v>
      </c>
      <c r="AL28" s="246"/>
      <c r="AM28" s="246"/>
      <c r="AN28" s="246"/>
      <c r="AO28" s="246"/>
      <c r="AP28" s="33"/>
      <c r="AQ28" s="33"/>
      <c r="AR28" s="34"/>
      <c r="BE28" s="237"/>
    </row>
    <row r="29" spans="1:71" s="3" customFormat="1" ht="14.4" customHeight="1">
      <c r="B29" s="38"/>
      <c r="D29" s="28" t="s">
        <v>39</v>
      </c>
      <c r="F29" s="39" t="s">
        <v>40</v>
      </c>
      <c r="L29" s="231">
        <v>0.2</v>
      </c>
      <c r="M29" s="230"/>
      <c r="N29" s="230"/>
      <c r="O29" s="230"/>
      <c r="P29" s="230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K29" s="229">
        <f>ROUND(AV94, 2)</f>
        <v>0</v>
      </c>
      <c r="AL29" s="230"/>
      <c r="AM29" s="230"/>
      <c r="AN29" s="230"/>
      <c r="AO29" s="230"/>
      <c r="AR29" s="38"/>
      <c r="BE29" s="238"/>
    </row>
    <row r="30" spans="1:71" s="3" customFormat="1" ht="14.4" customHeight="1">
      <c r="B30" s="38"/>
      <c r="F30" s="39" t="s">
        <v>41</v>
      </c>
      <c r="L30" s="231">
        <v>0.2</v>
      </c>
      <c r="M30" s="230"/>
      <c r="N30" s="230"/>
      <c r="O30" s="230"/>
      <c r="P30" s="230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29">
        <f>ROUND(AW94, 2)</f>
        <v>0</v>
      </c>
      <c r="AL30" s="230"/>
      <c r="AM30" s="230"/>
      <c r="AN30" s="230"/>
      <c r="AO30" s="230"/>
      <c r="AR30" s="38"/>
      <c r="BE30" s="238"/>
    </row>
    <row r="31" spans="1:71" s="3" customFormat="1" ht="14.4" hidden="1" customHeight="1">
      <c r="B31" s="38"/>
      <c r="F31" s="28" t="s">
        <v>42</v>
      </c>
      <c r="L31" s="231">
        <v>0.2</v>
      </c>
      <c r="M31" s="230"/>
      <c r="N31" s="230"/>
      <c r="O31" s="230"/>
      <c r="P31" s="230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K31" s="229">
        <v>0</v>
      </c>
      <c r="AL31" s="230"/>
      <c r="AM31" s="230"/>
      <c r="AN31" s="230"/>
      <c r="AO31" s="230"/>
      <c r="AR31" s="38"/>
      <c r="BE31" s="238"/>
    </row>
    <row r="32" spans="1:71" s="3" customFormat="1" ht="14.4" hidden="1" customHeight="1">
      <c r="B32" s="38"/>
      <c r="F32" s="28" t="s">
        <v>43</v>
      </c>
      <c r="L32" s="231">
        <v>0.2</v>
      </c>
      <c r="M32" s="230"/>
      <c r="N32" s="230"/>
      <c r="O32" s="230"/>
      <c r="P32" s="230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K32" s="229">
        <v>0</v>
      </c>
      <c r="AL32" s="230"/>
      <c r="AM32" s="230"/>
      <c r="AN32" s="230"/>
      <c r="AO32" s="230"/>
      <c r="AR32" s="38"/>
      <c r="BE32" s="238"/>
    </row>
    <row r="33" spans="1:57" s="3" customFormat="1" ht="14.4" hidden="1" customHeight="1">
      <c r="B33" s="38"/>
      <c r="F33" s="39" t="s">
        <v>44</v>
      </c>
      <c r="L33" s="231">
        <v>0</v>
      </c>
      <c r="M33" s="230"/>
      <c r="N33" s="230"/>
      <c r="O33" s="230"/>
      <c r="P33" s="230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K33" s="229">
        <v>0</v>
      </c>
      <c r="AL33" s="230"/>
      <c r="AM33" s="230"/>
      <c r="AN33" s="230"/>
      <c r="AO33" s="230"/>
      <c r="AR33" s="38"/>
      <c r="BE33" s="238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7"/>
    </row>
    <row r="35" spans="1:57" s="2" customFormat="1" ht="25.9" customHeight="1">
      <c r="A35" s="33"/>
      <c r="B35" s="34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32" t="s">
        <v>47</v>
      </c>
      <c r="Y35" s="233"/>
      <c r="Z35" s="233"/>
      <c r="AA35" s="233"/>
      <c r="AB35" s="233"/>
      <c r="AC35" s="42"/>
      <c r="AD35" s="42"/>
      <c r="AE35" s="42"/>
      <c r="AF35" s="42"/>
      <c r="AG35" s="42"/>
      <c r="AH35" s="42"/>
      <c r="AI35" s="42"/>
      <c r="AJ35" s="42"/>
      <c r="AK35" s="234">
        <f>SUM(AK26:AK33)</f>
        <v>0</v>
      </c>
      <c r="AL35" s="233"/>
      <c r="AM35" s="233"/>
      <c r="AN35" s="233"/>
      <c r="AO35" s="235"/>
      <c r="AP35" s="40"/>
      <c r="AQ35" s="40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5">
      <c r="A60" s="33"/>
      <c r="B60" s="34"/>
      <c r="C60" s="33"/>
      <c r="D60" s="47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7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7" t="s">
        <v>50</v>
      </c>
      <c r="AI60" s="36"/>
      <c r="AJ60" s="36"/>
      <c r="AK60" s="36"/>
      <c r="AL60" s="36"/>
      <c r="AM60" s="47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">
      <c r="A64" s="33"/>
      <c r="B64" s="34"/>
      <c r="C64" s="33"/>
      <c r="D64" s="45" t="s">
        <v>52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53</v>
      </c>
      <c r="AI64" s="48"/>
      <c r="AJ64" s="48"/>
      <c r="AK64" s="48"/>
      <c r="AL64" s="48"/>
      <c r="AM64" s="48"/>
      <c r="AN64" s="48"/>
      <c r="AO64" s="48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5">
      <c r="A75" s="33"/>
      <c r="B75" s="34"/>
      <c r="C75" s="33"/>
      <c r="D75" s="47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7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 t="s">
        <v>50</v>
      </c>
      <c r="AI75" s="36"/>
      <c r="AJ75" s="36"/>
      <c r="AK75" s="36"/>
      <c r="AL75" s="36"/>
      <c r="AM75" s="47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33"/>
    </row>
    <row r="81" spans="1:90" s="2" customFormat="1" ht="7" customHeight="1">
      <c r="A81" s="33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33"/>
    </row>
    <row r="82" spans="1:90" s="2" customFormat="1" ht="2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0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0" s="4" customFormat="1" ht="12" customHeight="1">
      <c r="B84" s="53"/>
      <c r="C84" s="28" t="s">
        <v>12</v>
      </c>
      <c r="L84" s="4" t="str">
        <f>K5</f>
        <v>0482</v>
      </c>
      <c r="AR84" s="53"/>
    </row>
    <row r="85" spans="1:90" s="5" customFormat="1" ht="37" customHeight="1">
      <c r="B85" s="54"/>
      <c r="C85" s="55" t="s">
        <v>15</v>
      </c>
      <c r="L85" s="220" t="str">
        <f>K6</f>
        <v>Zlepšenie kvality životaschopnosti lesa v katastri obce Radôstka - dolina nad osadou Hulákovci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R85" s="54"/>
    </row>
    <row r="86" spans="1:90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0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6" t="str">
        <f>IF(K8="","",K8)</f>
        <v>Radôstka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22" t="str">
        <f>IF(AN8= "","",AN8)</f>
        <v>28. 8. 2024</v>
      </c>
      <c r="AN87" s="222"/>
      <c r="AO87" s="33"/>
      <c r="AP87" s="33"/>
      <c r="AQ87" s="33"/>
      <c r="AR87" s="34"/>
      <c r="BE87" s="33"/>
    </row>
    <row r="88" spans="1:90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0" s="2" customFormat="1" ht="15.15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Jaroslav Fekula,obhospodarovateľ lesa, Radôstka 65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23" t="str">
        <f>IF(E17="","",E17)</f>
        <v>Ing.František Haber</v>
      </c>
      <c r="AN89" s="224"/>
      <c r="AO89" s="224"/>
      <c r="AP89" s="224"/>
      <c r="AQ89" s="33"/>
      <c r="AR89" s="34"/>
      <c r="AS89" s="225" t="s">
        <v>55</v>
      </c>
      <c r="AT89" s="226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3"/>
    </row>
    <row r="90" spans="1:90" s="2" customFormat="1" ht="15.15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23" t="str">
        <f>IF(E20="","",E20)</f>
        <v>Stanislav Hlubina</v>
      </c>
      <c r="AN90" s="224"/>
      <c r="AO90" s="224"/>
      <c r="AP90" s="224"/>
      <c r="AQ90" s="33"/>
      <c r="AR90" s="34"/>
      <c r="AS90" s="227"/>
      <c r="AT90" s="228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3"/>
    </row>
    <row r="91" spans="1:90" s="2" customFormat="1" ht="10.7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7"/>
      <c r="AT91" s="228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3"/>
    </row>
    <row r="92" spans="1:90" s="2" customFormat="1" ht="29.25" customHeight="1">
      <c r="A92" s="33"/>
      <c r="B92" s="34"/>
      <c r="C92" s="210" t="s">
        <v>56</v>
      </c>
      <c r="D92" s="211"/>
      <c r="E92" s="211"/>
      <c r="F92" s="211"/>
      <c r="G92" s="211"/>
      <c r="H92" s="62"/>
      <c r="I92" s="212" t="s">
        <v>57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58</v>
      </c>
      <c r="AH92" s="211"/>
      <c r="AI92" s="211"/>
      <c r="AJ92" s="211"/>
      <c r="AK92" s="211"/>
      <c r="AL92" s="211"/>
      <c r="AM92" s="211"/>
      <c r="AN92" s="212" t="s">
        <v>59</v>
      </c>
      <c r="AO92" s="211"/>
      <c r="AP92" s="214"/>
      <c r="AQ92" s="63" t="s">
        <v>60</v>
      </c>
      <c r="AR92" s="34"/>
      <c r="AS92" s="64" t="s">
        <v>61</v>
      </c>
      <c r="AT92" s="65" t="s">
        <v>62</v>
      </c>
      <c r="AU92" s="65" t="s">
        <v>63</v>
      </c>
      <c r="AV92" s="65" t="s">
        <v>64</v>
      </c>
      <c r="AW92" s="65" t="s">
        <v>65</v>
      </c>
      <c r="AX92" s="65" t="s">
        <v>66</v>
      </c>
      <c r="AY92" s="65" t="s">
        <v>67</v>
      </c>
      <c r="AZ92" s="65" t="s">
        <v>68</v>
      </c>
      <c r="BA92" s="65" t="s">
        <v>69</v>
      </c>
      <c r="BB92" s="65" t="s">
        <v>70</v>
      </c>
      <c r="BC92" s="65" t="s">
        <v>71</v>
      </c>
      <c r="BD92" s="66" t="s">
        <v>72</v>
      </c>
      <c r="BE92" s="33"/>
    </row>
    <row r="93" spans="1:90" s="2" customFormat="1" ht="10.7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3"/>
    </row>
    <row r="94" spans="1:90" s="6" customFormat="1" ht="32.4" customHeight="1">
      <c r="B94" s="70"/>
      <c r="C94" s="71" t="s">
        <v>73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18">
        <f>ROUND(AG95,2)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74" t="s">
        <v>1</v>
      </c>
      <c r="AR94" s="70"/>
      <c r="AS94" s="75">
        <f>ROUND(AS95,2)</f>
        <v>0</v>
      </c>
      <c r="AT94" s="76">
        <f>ROUND(SUM(AV94:AW94),2)</f>
        <v>0</v>
      </c>
      <c r="AU94" s="77">
        <f>ROUND(AU95,5)</f>
        <v>0</v>
      </c>
      <c r="AV94" s="76">
        <f>ROUND(AZ94*L29,2)</f>
        <v>0</v>
      </c>
      <c r="AW94" s="76">
        <f>ROUND(BA94*L30,2)</f>
        <v>0</v>
      </c>
      <c r="AX94" s="76">
        <f>ROUND(BB94*L29,2)</f>
        <v>0</v>
      </c>
      <c r="AY94" s="76">
        <f>ROUND(BC94*L30,2)</f>
        <v>0</v>
      </c>
      <c r="AZ94" s="76">
        <f>ROUND(AZ95,2)</f>
        <v>0</v>
      </c>
      <c r="BA94" s="76">
        <f>ROUND(BA95,2)</f>
        <v>0</v>
      </c>
      <c r="BB94" s="76">
        <f>ROUND(BB95,2)</f>
        <v>0</v>
      </c>
      <c r="BC94" s="76">
        <f>ROUND(BC95,2)</f>
        <v>0</v>
      </c>
      <c r="BD94" s="78">
        <f>ROUND(BD95,2)</f>
        <v>0</v>
      </c>
      <c r="BS94" s="79" t="s">
        <v>74</v>
      </c>
      <c r="BT94" s="79" t="s">
        <v>75</v>
      </c>
      <c r="BV94" s="79" t="s">
        <v>76</v>
      </c>
      <c r="BW94" s="79" t="s">
        <v>4</v>
      </c>
      <c r="BX94" s="79" t="s">
        <v>77</v>
      </c>
      <c r="CL94" s="79" t="s">
        <v>1</v>
      </c>
    </row>
    <row r="95" spans="1:90" s="7" customFormat="1" ht="37.5" customHeight="1">
      <c r="A95" s="80" t="s">
        <v>78</v>
      </c>
      <c r="B95" s="81"/>
      <c r="C95" s="82"/>
      <c r="D95" s="217" t="s">
        <v>13</v>
      </c>
      <c r="E95" s="217"/>
      <c r="F95" s="217"/>
      <c r="G95" s="217"/>
      <c r="H95" s="217"/>
      <c r="I95" s="83"/>
      <c r="J95" s="217" t="s">
        <v>16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'0482 - Zlepšenie kvality ...'!J28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84" t="s">
        <v>79</v>
      </c>
      <c r="AR95" s="81"/>
      <c r="AS95" s="85">
        <v>0</v>
      </c>
      <c r="AT95" s="86">
        <f>ROUND(SUM(AV95:AW95),2)</f>
        <v>0</v>
      </c>
      <c r="AU95" s="87">
        <f>'0482 - Zlepšenie kvality ...'!P119</f>
        <v>0</v>
      </c>
      <c r="AV95" s="86">
        <f>'0482 - Zlepšenie kvality ...'!J31</f>
        <v>0</v>
      </c>
      <c r="AW95" s="86">
        <f>'0482 - Zlepšenie kvality ...'!J32</f>
        <v>0</v>
      </c>
      <c r="AX95" s="86">
        <f>'0482 - Zlepšenie kvality ...'!J33</f>
        <v>0</v>
      </c>
      <c r="AY95" s="86">
        <f>'0482 - Zlepšenie kvality ...'!J34</f>
        <v>0</v>
      </c>
      <c r="AZ95" s="86">
        <f>'0482 - Zlepšenie kvality ...'!F31</f>
        <v>0</v>
      </c>
      <c r="BA95" s="86">
        <f>'0482 - Zlepšenie kvality ...'!F32</f>
        <v>0</v>
      </c>
      <c r="BB95" s="86">
        <f>'0482 - Zlepšenie kvality ...'!F33</f>
        <v>0</v>
      </c>
      <c r="BC95" s="86">
        <f>'0482 - Zlepšenie kvality ...'!F34</f>
        <v>0</v>
      </c>
      <c r="BD95" s="88">
        <f>'0482 - Zlepšenie kvality ...'!F35</f>
        <v>0</v>
      </c>
      <c r="BT95" s="89" t="s">
        <v>80</v>
      </c>
      <c r="BU95" s="89" t="s">
        <v>81</v>
      </c>
      <c r="BV95" s="89" t="s">
        <v>76</v>
      </c>
      <c r="BW95" s="89" t="s">
        <v>4</v>
      </c>
      <c r="BX95" s="89" t="s">
        <v>77</v>
      </c>
      <c r="CL95" s="89" t="s">
        <v>1</v>
      </c>
    </row>
    <row r="96" spans="1:90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7" customHeight="1">
      <c r="A97" s="33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482 - Zlepšenie kvality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0"/>
  <sheetViews>
    <sheetView showGridLines="0" tabSelected="1" topLeftCell="A14" workbookViewId="0">
      <selection activeCell="I31" sqref="I31"/>
    </sheetView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8" t="s">
        <v>4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82</v>
      </c>
      <c r="L4" s="21"/>
      <c r="M4" s="90" t="s">
        <v>9</v>
      </c>
      <c r="AT4" s="18" t="s">
        <v>3</v>
      </c>
    </row>
    <row r="5" spans="1:46" s="1" customFormat="1" ht="7" customHeight="1">
      <c r="B5" s="21"/>
      <c r="L5" s="21"/>
    </row>
    <row r="6" spans="1:46" s="2" customFormat="1" ht="12" customHeight="1">
      <c r="A6" s="33"/>
      <c r="B6" s="34"/>
      <c r="C6" s="33"/>
      <c r="D6" s="28" t="s">
        <v>15</v>
      </c>
      <c r="E6" s="33"/>
      <c r="F6" s="33"/>
      <c r="G6" s="33"/>
      <c r="H6" s="33"/>
      <c r="I6" s="33"/>
      <c r="J6" s="33"/>
      <c r="K6" s="33"/>
      <c r="L6" s="44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30" customHeight="1">
      <c r="A7" s="33"/>
      <c r="B7" s="34"/>
      <c r="C7" s="33"/>
      <c r="D7" s="33"/>
      <c r="E7" s="220" t="s">
        <v>16</v>
      </c>
      <c r="F7" s="247"/>
      <c r="G7" s="247"/>
      <c r="H7" s="247"/>
      <c r="I7" s="33"/>
      <c r="J7" s="33"/>
      <c r="K7" s="33"/>
      <c r="L7" s="44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4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4"/>
      <c r="C9" s="33"/>
      <c r="D9" s="28" t="s">
        <v>17</v>
      </c>
      <c r="E9" s="33"/>
      <c r="F9" s="26" t="s">
        <v>1</v>
      </c>
      <c r="G9" s="33"/>
      <c r="H9" s="33"/>
      <c r="I9" s="28" t="s">
        <v>18</v>
      </c>
      <c r="J9" s="26" t="s">
        <v>1</v>
      </c>
      <c r="K9" s="33"/>
      <c r="L9" s="4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19</v>
      </c>
      <c r="E10" s="33"/>
      <c r="F10" s="26" t="s">
        <v>20</v>
      </c>
      <c r="G10" s="33"/>
      <c r="H10" s="33"/>
      <c r="I10" s="28" t="s">
        <v>21</v>
      </c>
      <c r="J10" s="57" t="str">
        <f>'Rekapitulácia stavby'!AN8</f>
        <v>28. 8. 2024</v>
      </c>
      <c r="K10" s="33"/>
      <c r="L10" s="4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75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4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23</v>
      </c>
      <c r="E12" s="33"/>
      <c r="F12" s="33"/>
      <c r="G12" s="33"/>
      <c r="H12" s="33"/>
      <c r="I12" s="28" t="s">
        <v>24</v>
      </c>
      <c r="J12" s="26" t="s">
        <v>1</v>
      </c>
      <c r="K12" s="33"/>
      <c r="L12" s="4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4"/>
      <c r="C13" s="33"/>
      <c r="D13" s="33"/>
      <c r="E13" s="26" t="s">
        <v>25</v>
      </c>
      <c r="F13" s="33"/>
      <c r="G13" s="33"/>
      <c r="H13" s="33"/>
      <c r="I13" s="28" t="s">
        <v>26</v>
      </c>
      <c r="J13" s="26" t="s">
        <v>1</v>
      </c>
      <c r="K13" s="33"/>
      <c r="L13" s="4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7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4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4"/>
      <c r="C15" s="33"/>
      <c r="D15" s="28" t="s">
        <v>27</v>
      </c>
      <c r="E15" s="33"/>
      <c r="F15" s="33"/>
      <c r="G15" s="33"/>
      <c r="H15" s="33"/>
      <c r="I15" s="28" t="s">
        <v>24</v>
      </c>
      <c r="J15" s="29" t="str">
        <f>'Rekapitulácia stavby'!AN13</f>
        <v>Vyplň údaj</v>
      </c>
      <c r="K15" s="33"/>
      <c r="L15" s="4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4"/>
      <c r="C16" s="33"/>
      <c r="D16" s="33"/>
      <c r="E16" s="248" t="str">
        <f>'Rekapitulácia stavby'!E14</f>
        <v>Vyplň údaj</v>
      </c>
      <c r="F16" s="239"/>
      <c r="G16" s="239"/>
      <c r="H16" s="239"/>
      <c r="I16" s="28" t="s">
        <v>26</v>
      </c>
      <c r="J16" s="29" t="str">
        <f>'Rekapitulácia stavby'!AN14</f>
        <v>Vyplň údaj</v>
      </c>
      <c r="K16" s="33"/>
      <c r="L16" s="4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52" s="2" customFormat="1" ht="7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4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52" s="2" customFormat="1" ht="12" customHeight="1">
      <c r="A18" s="33"/>
      <c r="B18" s="34"/>
      <c r="C18" s="33"/>
      <c r="D18" s="28" t="s">
        <v>29</v>
      </c>
      <c r="E18" s="33"/>
      <c r="F18" s="33"/>
      <c r="G18" s="33"/>
      <c r="H18" s="33"/>
      <c r="I18" s="28" t="s">
        <v>24</v>
      </c>
      <c r="J18" s="26" t="s">
        <v>1</v>
      </c>
      <c r="K18" s="33"/>
      <c r="L18" s="4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52" s="2" customFormat="1" ht="18" customHeight="1">
      <c r="A19" s="33"/>
      <c r="B19" s="34"/>
      <c r="C19" s="33"/>
      <c r="D19" s="33"/>
      <c r="E19" s="26" t="s">
        <v>30</v>
      </c>
      <c r="F19" s="33"/>
      <c r="G19" s="33"/>
      <c r="H19" s="33"/>
      <c r="I19" s="28" t="s">
        <v>26</v>
      </c>
      <c r="J19" s="26" t="s">
        <v>1</v>
      </c>
      <c r="K19" s="33"/>
      <c r="L19" s="4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52" s="2" customFormat="1" ht="7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4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52" s="2" customFormat="1" ht="12" customHeight="1">
      <c r="A21" s="33"/>
      <c r="B21" s="34"/>
      <c r="C21" s="33"/>
      <c r="D21" s="28" t="s">
        <v>32</v>
      </c>
      <c r="E21" s="33"/>
      <c r="F21" s="33"/>
      <c r="G21" s="33"/>
      <c r="H21" s="33"/>
      <c r="I21" s="28" t="s">
        <v>24</v>
      </c>
      <c r="J21" s="26" t="s">
        <v>1</v>
      </c>
      <c r="K21" s="33"/>
      <c r="L21" s="4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52" s="2" customFormat="1" ht="18" customHeight="1">
      <c r="A22" s="33"/>
      <c r="B22" s="34"/>
      <c r="C22" s="33"/>
      <c r="D22" s="33"/>
      <c r="E22" s="26" t="s">
        <v>33</v>
      </c>
      <c r="F22" s="33"/>
      <c r="G22" s="33"/>
      <c r="H22" s="33"/>
      <c r="I22" s="28" t="s">
        <v>26</v>
      </c>
      <c r="J22" s="26" t="s">
        <v>1</v>
      </c>
      <c r="K22" s="33"/>
      <c r="L22" s="4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52" s="2" customFormat="1" ht="7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4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52" s="2" customFormat="1" ht="12" customHeight="1">
      <c r="A24" s="33"/>
      <c r="B24" s="34"/>
      <c r="C24" s="33"/>
      <c r="D24" s="28" t="s">
        <v>34</v>
      </c>
      <c r="E24" s="33"/>
      <c r="F24" s="33"/>
      <c r="G24" s="33"/>
      <c r="H24" s="33"/>
      <c r="I24" s="33"/>
      <c r="J24" s="33"/>
      <c r="K24" s="33"/>
      <c r="L24" s="4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52" s="8" customFormat="1" ht="16.5" customHeight="1">
      <c r="A25" s="91"/>
      <c r="B25" s="92"/>
      <c r="C25" s="91"/>
      <c r="D25" s="91"/>
      <c r="E25" s="243" t="s">
        <v>1</v>
      </c>
      <c r="F25" s="243"/>
      <c r="G25" s="243"/>
      <c r="H25" s="243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52" s="2" customFormat="1" ht="7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4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52" s="2" customFormat="1" ht="7" customHeight="1">
      <c r="A27" s="33"/>
      <c r="B27" s="34"/>
      <c r="C27" s="33"/>
      <c r="D27" s="68"/>
      <c r="E27" s="68"/>
      <c r="F27" s="68"/>
      <c r="G27" s="68"/>
      <c r="H27" s="68"/>
      <c r="I27" s="68"/>
      <c r="J27" s="68"/>
      <c r="K27" s="68"/>
      <c r="L27" s="44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52" s="2" customFormat="1" ht="25.4" customHeight="1">
      <c r="A28" s="33"/>
      <c r="B28" s="34"/>
      <c r="C28" s="33"/>
      <c r="D28" s="94" t="s">
        <v>35</v>
      </c>
      <c r="E28" s="33"/>
      <c r="F28" s="33"/>
      <c r="G28" s="33"/>
      <c r="H28" s="33"/>
      <c r="I28" s="33"/>
      <c r="J28" s="73">
        <f>ROUND(J119, 2)</f>
        <v>0</v>
      </c>
      <c r="K28" s="33"/>
      <c r="L28" s="4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52" s="2" customFormat="1" ht="7" customHeight="1">
      <c r="A29" s="33"/>
      <c r="B29" s="34"/>
      <c r="C29" s="33"/>
      <c r="D29" s="68"/>
      <c r="E29" s="68"/>
      <c r="F29" s="68"/>
      <c r="G29" s="68"/>
      <c r="H29" s="68"/>
      <c r="I29" s="68"/>
      <c r="J29" s="68"/>
      <c r="K29" s="68"/>
      <c r="L29" s="95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</row>
    <row r="30" spans="1:52" s="2" customFormat="1" ht="14.4" customHeight="1">
      <c r="A30" s="33"/>
      <c r="B30" s="34"/>
      <c r="C30" s="33"/>
      <c r="D30" s="33"/>
      <c r="E30" s="33"/>
      <c r="F30" s="37" t="s">
        <v>37</v>
      </c>
      <c r="G30" s="33"/>
      <c r="H30" s="33"/>
      <c r="I30" s="37" t="s">
        <v>36</v>
      </c>
      <c r="J30" s="37" t="s">
        <v>38</v>
      </c>
      <c r="K30" s="33"/>
      <c r="L30" s="95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</row>
    <row r="31" spans="1:52" s="2" customFormat="1" ht="14.4" customHeight="1">
      <c r="A31" s="33"/>
      <c r="B31" s="34"/>
      <c r="C31" s="33"/>
      <c r="D31" s="97" t="s">
        <v>39</v>
      </c>
      <c r="E31" s="39" t="s">
        <v>40</v>
      </c>
      <c r="F31" s="98">
        <f>ROUND((SUM(BE119:BE229)),  2)</f>
        <v>0</v>
      </c>
      <c r="G31" s="96"/>
      <c r="H31" s="96"/>
      <c r="I31" s="99">
        <v>0.23</v>
      </c>
      <c r="J31" s="98">
        <f>ROUND(((SUM(BE119:BE229))*I31),  2)</f>
        <v>0</v>
      </c>
      <c r="K31" s="33"/>
      <c r="L31" s="4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52" s="2" customFormat="1" ht="14.4" customHeight="1">
      <c r="A32" s="33"/>
      <c r="B32" s="34"/>
      <c r="C32" s="33"/>
      <c r="D32" s="33"/>
      <c r="E32" s="39" t="s">
        <v>41</v>
      </c>
      <c r="F32" s="98">
        <f>ROUND((SUM(BF119:BF229)),  2)</f>
        <v>0</v>
      </c>
      <c r="G32" s="96"/>
      <c r="H32" s="96"/>
      <c r="I32" s="99">
        <v>0.23</v>
      </c>
      <c r="J32" s="98">
        <f>ROUND(((SUM(BF119:BF229))*I32),  2)</f>
        <v>0</v>
      </c>
      <c r="K32" s="33"/>
      <c r="L32" s="4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52" s="2" customFormat="1" ht="14.4" hidden="1" customHeight="1">
      <c r="A33" s="33"/>
      <c r="B33" s="34"/>
      <c r="C33" s="33"/>
      <c r="D33" s="33"/>
      <c r="E33" s="28" t="s">
        <v>42</v>
      </c>
      <c r="F33" s="100">
        <f>ROUND((SUM(BG119:BG229)),  2)</f>
        <v>0</v>
      </c>
      <c r="G33" s="33"/>
      <c r="H33" s="33"/>
      <c r="I33" s="101">
        <v>0.2</v>
      </c>
      <c r="J33" s="100">
        <f>0</f>
        <v>0</v>
      </c>
      <c r="K33" s="33"/>
      <c r="L33" s="95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</row>
    <row r="34" spans="1:52" s="2" customFormat="1" ht="14.4" hidden="1" customHeight="1">
      <c r="A34" s="33"/>
      <c r="B34" s="34"/>
      <c r="C34" s="33"/>
      <c r="D34" s="33"/>
      <c r="E34" s="28" t="s">
        <v>43</v>
      </c>
      <c r="F34" s="100">
        <f>ROUND((SUM(BH119:BH229)),  2)</f>
        <v>0</v>
      </c>
      <c r="G34" s="33"/>
      <c r="H34" s="33"/>
      <c r="I34" s="101">
        <v>0.2</v>
      </c>
      <c r="J34" s="100">
        <f>0</f>
        <v>0</v>
      </c>
      <c r="K34" s="33"/>
      <c r="L34" s="4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52" s="2" customFormat="1" ht="14.4" hidden="1" customHeight="1">
      <c r="A35" s="33"/>
      <c r="B35" s="34"/>
      <c r="C35" s="33"/>
      <c r="D35" s="33"/>
      <c r="E35" s="39" t="s">
        <v>44</v>
      </c>
      <c r="F35" s="98">
        <f>ROUND((SUM(BI119:BI229)),  2)</f>
        <v>0</v>
      </c>
      <c r="G35" s="96"/>
      <c r="H35" s="96"/>
      <c r="I35" s="99">
        <v>0</v>
      </c>
      <c r="J35" s="98">
        <f>0</f>
        <v>0</v>
      </c>
      <c r="K35" s="33"/>
      <c r="L35" s="4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52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4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52" s="2" customFormat="1" ht="25.4" customHeight="1">
      <c r="A37" s="33"/>
      <c r="B37" s="34"/>
      <c r="C37" s="102"/>
      <c r="D37" s="103" t="s">
        <v>45</v>
      </c>
      <c r="E37" s="62"/>
      <c r="F37" s="62"/>
      <c r="G37" s="104" t="s">
        <v>46</v>
      </c>
      <c r="H37" s="105" t="s">
        <v>47</v>
      </c>
      <c r="I37" s="62"/>
      <c r="J37" s="106">
        <f>SUM(J28:J35)</f>
        <v>0</v>
      </c>
      <c r="K37" s="107"/>
      <c r="L37" s="4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52" s="2" customFormat="1" ht="14.4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52" s="1" customFormat="1" ht="14.4" customHeight="1">
      <c r="B39" s="21"/>
      <c r="L39" s="21"/>
    </row>
    <row r="40" spans="1:52" s="1" customFormat="1" ht="14.4" customHeight="1">
      <c r="B40" s="21"/>
      <c r="L40" s="21"/>
    </row>
    <row r="41" spans="1:52" s="1" customFormat="1" ht="14.4" customHeight="1">
      <c r="B41" s="21"/>
      <c r="L41" s="21"/>
    </row>
    <row r="42" spans="1:52" s="1" customFormat="1" ht="14.4" customHeight="1">
      <c r="B42" s="21"/>
      <c r="L42" s="21"/>
    </row>
    <row r="43" spans="1:52" s="1" customFormat="1" ht="14.4" customHeight="1">
      <c r="B43" s="21"/>
      <c r="L43" s="21"/>
    </row>
    <row r="44" spans="1:52" s="1" customFormat="1" ht="14.4" customHeight="1">
      <c r="B44" s="21"/>
      <c r="L44" s="21"/>
    </row>
    <row r="45" spans="1:52" s="1" customFormat="1" ht="14.4" customHeight="1">
      <c r="B45" s="21"/>
      <c r="L45" s="21"/>
    </row>
    <row r="46" spans="1:52" s="1" customFormat="1" ht="14.4" customHeight="1">
      <c r="B46" s="21"/>
      <c r="L46" s="21"/>
    </row>
    <row r="47" spans="1:52" s="1" customFormat="1" ht="14.4" customHeight="1">
      <c r="B47" s="21"/>
      <c r="L47" s="21"/>
    </row>
    <row r="48" spans="1:52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4"/>
      <c r="D50" s="45" t="s">
        <v>48</v>
      </c>
      <c r="E50" s="46"/>
      <c r="F50" s="46"/>
      <c r="G50" s="45" t="s">
        <v>49</v>
      </c>
      <c r="H50" s="46"/>
      <c r="I50" s="46"/>
      <c r="J50" s="46"/>
      <c r="K50" s="46"/>
      <c r="L50" s="44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7" t="s">
        <v>50</v>
      </c>
      <c r="E61" s="36"/>
      <c r="F61" s="108" t="s">
        <v>51</v>
      </c>
      <c r="G61" s="47" t="s">
        <v>50</v>
      </c>
      <c r="H61" s="36"/>
      <c r="I61" s="36"/>
      <c r="J61" s="109" t="s">
        <v>51</v>
      </c>
      <c r="K61" s="36"/>
      <c r="L61" s="4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5" t="s">
        <v>52</v>
      </c>
      <c r="E65" s="48"/>
      <c r="F65" s="48"/>
      <c r="G65" s="45" t="s">
        <v>53</v>
      </c>
      <c r="H65" s="48"/>
      <c r="I65" s="48"/>
      <c r="J65" s="48"/>
      <c r="K65" s="48"/>
      <c r="L65" s="4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7" t="s">
        <v>50</v>
      </c>
      <c r="E76" s="36"/>
      <c r="F76" s="108" t="s">
        <v>51</v>
      </c>
      <c r="G76" s="47" t="s">
        <v>50</v>
      </c>
      <c r="H76" s="36"/>
      <c r="I76" s="36"/>
      <c r="J76" s="109" t="s">
        <v>51</v>
      </c>
      <c r="K76" s="36"/>
      <c r="L76" s="4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83</v>
      </c>
      <c r="D82" s="33"/>
      <c r="E82" s="33"/>
      <c r="F82" s="33"/>
      <c r="G82" s="33"/>
      <c r="H82" s="33"/>
      <c r="I82" s="33"/>
      <c r="J82" s="33"/>
      <c r="K82" s="33"/>
      <c r="L82" s="4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0" customHeight="1">
      <c r="A85" s="33"/>
      <c r="B85" s="34"/>
      <c r="C85" s="33"/>
      <c r="D85" s="33"/>
      <c r="E85" s="220" t="str">
        <f>E7</f>
        <v>Zlepšenie kvality životaschopnosti lesa v katastri obce Radôstka - dolina nad osadou Hulákovci</v>
      </c>
      <c r="F85" s="247"/>
      <c r="G85" s="247"/>
      <c r="H85" s="247"/>
      <c r="I85" s="33"/>
      <c r="J85" s="33"/>
      <c r="K85" s="33"/>
      <c r="L85" s="4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4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19</v>
      </c>
      <c r="D87" s="33"/>
      <c r="E87" s="33"/>
      <c r="F87" s="26" t="str">
        <f>F10</f>
        <v>Radôstka</v>
      </c>
      <c r="G87" s="33"/>
      <c r="H87" s="33"/>
      <c r="I87" s="28" t="s">
        <v>21</v>
      </c>
      <c r="J87" s="57" t="str">
        <f>IF(J10="","",J10)</f>
        <v>28. 8. 2024</v>
      </c>
      <c r="K87" s="33"/>
      <c r="L87" s="4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15" customHeight="1">
      <c r="A89" s="33"/>
      <c r="B89" s="34"/>
      <c r="C89" s="28" t="s">
        <v>23</v>
      </c>
      <c r="D89" s="33"/>
      <c r="E89" s="33"/>
      <c r="F89" s="26" t="str">
        <f>E13</f>
        <v>Jaroslav Fekula,obhospodarovateľ lesa, Radôstka 65</v>
      </c>
      <c r="G89" s="33"/>
      <c r="H89" s="33"/>
      <c r="I89" s="28" t="s">
        <v>29</v>
      </c>
      <c r="J89" s="31" t="str">
        <f>E19</f>
        <v>Ing.František Haber</v>
      </c>
      <c r="K89" s="33"/>
      <c r="L89" s="4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15" customHeight="1">
      <c r="A90" s="33"/>
      <c r="B90" s="34"/>
      <c r="C90" s="28" t="s">
        <v>27</v>
      </c>
      <c r="D90" s="33"/>
      <c r="E90" s="33"/>
      <c r="F90" s="26" t="str">
        <f>IF(E16="","",E16)</f>
        <v>Vyplň údaj</v>
      </c>
      <c r="G90" s="33"/>
      <c r="H90" s="33"/>
      <c r="I90" s="28" t="s">
        <v>32</v>
      </c>
      <c r="J90" s="31" t="str">
        <f>E22</f>
        <v>Stanislav Hlubina</v>
      </c>
      <c r="K90" s="33"/>
      <c r="L90" s="4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2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4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10" t="s">
        <v>84</v>
      </c>
      <c r="D92" s="102"/>
      <c r="E92" s="102"/>
      <c r="F92" s="102"/>
      <c r="G92" s="102"/>
      <c r="H92" s="102"/>
      <c r="I92" s="102"/>
      <c r="J92" s="111" t="s">
        <v>85</v>
      </c>
      <c r="K92" s="102"/>
      <c r="L92" s="4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75" customHeight="1">
      <c r="A94" s="33"/>
      <c r="B94" s="34"/>
      <c r="C94" s="112" t="s">
        <v>86</v>
      </c>
      <c r="D94" s="33"/>
      <c r="E94" s="33"/>
      <c r="F94" s="33"/>
      <c r="G94" s="33"/>
      <c r="H94" s="33"/>
      <c r="I94" s="33"/>
      <c r="J94" s="73">
        <f>J119</f>
        <v>0</v>
      </c>
      <c r="K94" s="33"/>
      <c r="L94" s="4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8" t="s">
        <v>87</v>
      </c>
    </row>
    <row r="95" spans="1:47" s="9" customFormat="1" ht="25" customHeight="1">
      <c r="B95" s="113"/>
      <c r="D95" s="114" t="s">
        <v>88</v>
      </c>
      <c r="E95" s="115"/>
      <c r="F95" s="115"/>
      <c r="G95" s="115"/>
      <c r="H95" s="115"/>
      <c r="I95" s="115"/>
      <c r="J95" s="116">
        <f>J120</f>
        <v>0</v>
      </c>
      <c r="L95" s="113"/>
    </row>
    <row r="96" spans="1:47" s="10" customFormat="1" ht="19.899999999999999" customHeight="1">
      <c r="B96" s="117"/>
      <c r="D96" s="118" t="s">
        <v>89</v>
      </c>
      <c r="E96" s="119"/>
      <c r="F96" s="119"/>
      <c r="G96" s="119"/>
      <c r="H96" s="119"/>
      <c r="I96" s="119"/>
      <c r="J96" s="120">
        <f>J121</f>
        <v>0</v>
      </c>
      <c r="L96" s="117"/>
    </row>
    <row r="97" spans="1:31" s="10" customFormat="1" ht="19.899999999999999" customHeight="1">
      <c r="B97" s="117"/>
      <c r="D97" s="118" t="s">
        <v>90</v>
      </c>
      <c r="E97" s="119"/>
      <c r="F97" s="119"/>
      <c r="G97" s="119"/>
      <c r="H97" s="119"/>
      <c r="I97" s="119"/>
      <c r="J97" s="120">
        <f>J196</f>
        <v>0</v>
      </c>
      <c r="L97" s="117"/>
    </row>
    <row r="98" spans="1:31" s="10" customFormat="1" ht="19.899999999999999" customHeight="1">
      <c r="B98" s="117"/>
      <c r="D98" s="118" t="s">
        <v>91</v>
      </c>
      <c r="E98" s="119"/>
      <c r="F98" s="119"/>
      <c r="G98" s="119"/>
      <c r="H98" s="119"/>
      <c r="I98" s="119"/>
      <c r="J98" s="120">
        <f>J203</f>
        <v>0</v>
      </c>
      <c r="L98" s="117"/>
    </row>
    <row r="99" spans="1:31" s="10" customFormat="1" ht="19.899999999999999" customHeight="1">
      <c r="B99" s="117"/>
      <c r="D99" s="118" t="s">
        <v>92</v>
      </c>
      <c r="E99" s="119"/>
      <c r="F99" s="119"/>
      <c r="G99" s="119"/>
      <c r="H99" s="119"/>
      <c r="I99" s="119"/>
      <c r="J99" s="120">
        <f>J210</f>
        <v>0</v>
      </c>
      <c r="L99" s="117"/>
    </row>
    <row r="100" spans="1:31" s="10" customFormat="1" ht="19.899999999999999" customHeight="1">
      <c r="B100" s="117"/>
      <c r="D100" s="118" t="s">
        <v>93</v>
      </c>
      <c r="E100" s="119"/>
      <c r="F100" s="119"/>
      <c r="G100" s="119"/>
      <c r="H100" s="119"/>
      <c r="I100" s="119"/>
      <c r="J100" s="120">
        <f>J225</f>
        <v>0</v>
      </c>
      <c r="L100" s="117"/>
    </row>
    <row r="101" spans="1:31" s="10" customFormat="1" ht="19.899999999999999" customHeight="1">
      <c r="B101" s="117"/>
      <c r="D101" s="118" t="s">
        <v>94</v>
      </c>
      <c r="E101" s="119"/>
      <c r="F101" s="119"/>
      <c r="G101" s="119"/>
      <c r="H101" s="119"/>
      <c r="I101" s="119"/>
      <c r="J101" s="120">
        <f>J228</f>
        <v>0</v>
      </c>
      <c r="L101" s="117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4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7" customHeight="1">
      <c r="A103" s="33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4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7" customHeight="1">
      <c r="A107" s="33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44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5" customHeight="1">
      <c r="A108" s="33"/>
      <c r="B108" s="34"/>
      <c r="C108" s="22" t="s">
        <v>95</v>
      </c>
      <c r="D108" s="33"/>
      <c r="E108" s="33"/>
      <c r="F108" s="33"/>
      <c r="G108" s="33"/>
      <c r="H108" s="33"/>
      <c r="I108" s="33"/>
      <c r="J108" s="33"/>
      <c r="K108" s="33"/>
      <c r="L108" s="4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7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15</v>
      </c>
      <c r="D110" s="33"/>
      <c r="E110" s="33"/>
      <c r="F110" s="33"/>
      <c r="G110" s="33"/>
      <c r="H110" s="33"/>
      <c r="I110" s="33"/>
      <c r="J110" s="33"/>
      <c r="K110" s="33"/>
      <c r="L110" s="4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30" customHeight="1">
      <c r="A111" s="33"/>
      <c r="B111" s="34"/>
      <c r="C111" s="33"/>
      <c r="D111" s="33"/>
      <c r="E111" s="220" t="str">
        <f>E7</f>
        <v>Zlepšenie kvality životaschopnosti lesa v katastri obce Radôstka - dolina nad osadou Hulákovci</v>
      </c>
      <c r="F111" s="247"/>
      <c r="G111" s="247"/>
      <c r="H111" s="247"/>
      <c r="I111" s="33"/>
      <c r="J111" s="33"/>
      <c r="K111" s="33"/>
      <c r="L111" s="4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7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19</v>
      </c>
      <c r="D113" s="33"/>
      <c r="E113" s="33"/>
      <c r="F113" s="26" t="str">
        <f>F10</f>
        <v>Radôstka</v>
      </c>
      <c r="G113" s="33"/>
      <c r="H113" s="33"/>
      <c r="I113" s="28" t="s">
        <v>21</v>
      </c>
      <c r="J113" s="57" t="str">
        <f>IF(J10="","",J10)</f>
        <v>28. 8. 2024</v>
      </c>
      <c r="K113" s="33"/>
      <c r="L113" s="4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7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23</v>
      </c>
      <c r="D115" s="33"/>
      <c r="E115" s="33"/>
      <c r="F115" s="26" t="str">
        <f>E13</f>
        <v>Jaroslav Fekula,obhospodarovateľ lesa, Radôstka 65</v>
      </c>
      <c r="G115" s="33"/>
      <c r="H115" s="33"/>
      <c r="I115" s="28" t="s">
        <v>29</v>
      </c>
      <c r="J115" s="31" t="str">
        <f>E19</f>
        <v>Ing.František Haber</v>
      </c>
      <c r="K115" s="33"/>
      <c r="L115" s="4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27</v>
      </c>
      <c r="D116" s="33"/>
      <c r="E116" s="33"/>
      <c r="F116" s="26" t="str">
        <f>IF(E16="","",E16)</f>
        <v>Vyplň údaj</v>
      </c>
      <c r="G116" s="33"/>
      <c r="H116" s="33"/>
      <c r="I116" s="28" t="s">
        <v>32</v>
      </c>
      <c r="J116" s="31" t="str">
        <f>E22</f>
        <v>Stanislav Hlubina</v>
      </c>
      <c r="K116" s="33"/>
      <c r="L116" s="4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2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21"/>
      <c r="B118" s="122"/>
      <c r="C118" s="123" t="s">
        <v>96</v>
      </c>
      <c r="D118" s="124" t="s">
        <v>60</v>
      </c>
      <c r="E118" s="124" t="s">
        <v>56</v>
      </c>
      <c r="F118" s="124" t="s">
        <v>57</v>
      </c>
      <c r="G118" s="124" t="s">
        <v>97</v>
      </c>
      <c r="H118" s="124" t="s">
        <v>98</v>
      </c>
      <c r="I118" s="124" t="s">
        <v>99</v>
      </c>
      <c r="J118" s="125" t="s">
        <v>85</v>
      </c>
      <c r="K118" s="126" t="s">
        <v>100</v>
      </c>
      <c r="L118" s="127"/>
      <c r="M118" s="64" t="s">
        <v>1</v>
      </c>
      <c r="N118" s="65" t="s">
        <v>39</v>
      </c>
      <c r="O118" s="65" t="s">
        <v>101</v>
      </c>
      <c r="P118" s="65" t="s">
        <v>102</v>
      </c>
      <c r="Q118" s="65" t="s">
        <v>103</v>
      </c>
      <c r="R118" s="65" t="s">
        <v>104</v>
      </c>
      <c r="S118" s="65" t="s">
        <v>105</v>
      </c>
      <c r="T118" s="66" t="s">
        <v>106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65" s="2" customFormat="1" ht="22.75" customHeight="1">
      <c r="A119" s="33"/>
      <c r="B119" s="34"/>
      <c r="C119" s="71" t="s">
        <v>86</v>
      </c>
      <c r="D119" s="33"/>
      <c r="E119" s="33"/>
      <c r="F119" s="33"/>
      <c r="G119" s="33"/>
      <c r="H119" s="33"/>
      <c r="I119" s="33"/>
      <c r="J119" s="128">
        <f>BK119</f>
        <v>0</v>
      </c>
      <c r="K119" s="33"/>
      <c r="L119" s="34"/>
      <c r="M119" s="67"/>
      <c r="N119" s="58"/>
      <c r="O119" s="68"/>
      <c r="P119" s="129">
        <f>P120</f>
        <v>0</v>
      </c>
      <c r="Q119" s="68"/>
      <c r="R119" s="129">
        <f>R120</f>
        <v>839.67273424000007</v>
      </c>
      <c r="S119" s="68"/>
      <c r="T119" s="130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74</v>
      </c>
      <c r="AU119" s="18" t="s">
        <v>87</v>
      </c>
      <c r="BK119" s="131">
        <f>BK120</f>
        <v>0</v>
      </c>
    </row>
    <row r="120" spans="1:65" s="12" customFormat="1" ht="25.9" customHeight="1">
      <c r="B120" s="132"/>
      <c r="D120" s="133" t="s">
        <v>74</v>
      </c>
      <c r="E120" s="134" t="s">
        <v>107</v>
      </c>
      <c r="F120" s="134" t="s">
        <v>108</v>
      </c>
      <c r="I120" s="135"/>
      <c r="J120" s="136">
        <f>BK120</f>
        <v>0</v>
      </c>
      <c r="L120" s="132"/>
      <c r="M120" s="137"/>
      <c r="N120" s="138"/>
      <c r="O120" s="138"/>
      <c r="P120" s="139">
        <f>P121+P196+P203+P210+P225+P228</f>
        <v>0</v>
      </c>
      <c r="Q120" s="138"/>
      <c r="R120" s="139">
        <f>R121+R196+R203+R210+R225+R228</f>
        <v>839.67273424000007</v>
      </c>
      <c r="S120" s="138"/>
      <c r="T120" s="140">
        <f>T121+T196+T203+T210+T225+T228</f>
        <v>0</v>
      </c>
      <c r="AR120" s="133" t="s">
        <v>80</v>
      </c>
      <c r="AT120" s="141" t="s">
        <v>74</v>
      </c>
      <c r="AU120" s="141" t="s">
        <v>75</v>
      </c>
      <c r="AY120" s="133" t="s">
        <v>109</v>
      </c>
      <c r="BK120" s="142">
        <f>BK121+BK196+BK203+BK210+BK225+BK228</f>
        <v>0</v>
      </c>
    </row>
    <row r="121" spans="1:65" s="12" customFormat="1" ht="22.75" customHeight="1">
      <c r="B121" s="132"/>
      <c r="D121" s="133" t="s">
        <v>74</v>
      </c>
      <c r="E121" s="143" t="s">
        <v>80</v>
      </c>
      <c r="F121" s="143" t="s">
        <v>110</v>
      </c>
      <c r="I121" s="135"/>
      <c r="J121" s="144">
        <f>BK121</f>
        <v>0</v>
      </c>
      <c r="L121" s="132"/>
      <c r="M121" s="137"/>
      <c r="N121" s="138"/>
      <c r="O121" s="138"/>
      <c r="P121" s="139">
        <f>SUM(P122:P195)</f>
        <v>0</v>
      </c>
      <c r="Q121" s="138"/>
      <c r="R121" s="139">
        <f>SUM(R122:R195)</f>
        <v>5.0490643200000003</v>
      </c>
      <c r="S121" s="138"/>
      <c r="T121" s="140">
        <f>SUM(T122:T195)</f>
        <v>0</v>
      </c>
      <c r="AR121" s="133" t="s">
        <v>80</v>
      </c>
      <c r="AT121" s="141" t="s">
        <v>74</v>
      </c>
      <c r="AU121" s="141" t="s">
        <v>80</v>
      </c>
      <c r="AY121" s="133" t="s">
        <v>109</v>
      </c>
      <c r="BK121" s="142">
        <f>SUM(BK122:BK195)</f>
        <v>0</v>
      </c>
    </row>
    <row r="122" spans="1:65" s="2" customFormat="1" ht="24.15" customHeight="1">
      <c r="A122" s="33"/>
      <c r="B122" s="145"/>
      <c r="C122" s="146" t="s">
        <v>80</v>
      </c>
      <c r="D122" s="146" t="s">
        <v>111</v>
      </c>
      <c r="E122" s="147" t="s">
        <v>112</v>
      </c>
      <c r="F122" s="148" t="s">
        <v>113</v>
      </c>
      <c r="G122" s="149" t="s">
        <v>114</v>
      </c>
      <c r="H122" s="150">
        <v>608</v>
      </c>
      <c r="I122" s="151"/>
      <c r="J122" s="152">
        <f>ROUND(I122*H122,2)</f>
        <v>0</v>
      </c>
      <c r="K122" s="153"/>
      <c r="L122" s="34"/>
      <c r="M122" s="154" t="s">
        <v>1</v>
      </c>
      <c r="N122" s="155" t="s">
        <v>41</v>
      </c>
      <c r="O122" s="60"/>
      <c r="P122" s="156">
        <f>O122*H122</f>
        <v>0</v>
      </c>
      <c r="Q122" s="156">
        <v>0</v>
      </c>
      <c r="R122" s="156">
        <f>Q122*H122</f>
        <v>0</v>
      </c>
      <c r="S122" s="156">
        <v>0</v>
      </c>
      <c r="T122" s="15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8" t="s">
        <v>115</v>
      </c>
      <c r="AT122" s="158" t="s">
        <v>111</v>
      </c>
      <c r="AU122" s="158" t="s">
        <v>116</v>
      </c>
      <c r="AY122" s="18" t="s">
        <v>109</v>
      </c>
      <c r="BE122" s="159">
        <f>IF(N122="základná",J122,0)</f>
        <v>0</v>
      </c>
      <c r="BF122" s="159">
        <f>IF(N122="znížená",J122,0)</f>
        <v>0</v>
      </c>
      <c r="BG122" s="159">
        <f>IF(N122="zákl. prenesená",J122,0)</f>
        <v>0</v>
      </c>
      <c r="BH122" s="159">
        <f>IF(N122="zníž. prenesená",J122,0)</f>
        <v>0</v>
      </c>
      <c r="BI122" s="159">
        <f>IF(N122="nulová",J122,0)</f>
        <v>0</v>
      </c>
      <c r="BJ122" s="18" t="s">
        <v>116</v>
      </c>
      <c r="BK122" s="159">
        <f>ROUND(I122*H122,2)</f>
        <v>0</v>
      </c>
      <c r="BL122" s="18" t="s">
        <v>115</v>
      </c>
      <c r="BM122" s="158" t="s">
        <v>117</v>
      </c>
    </row>
    <row r="123" spans="1:65" s="2" customFormat="1" ht="24.15" customHeight="1">
      <c r="A123" s="33"/>
      <c r="B123" s="145"/>
      <c r="C123" s="146" t="s">
        <v>116</v>
      </c>
      <c r="D123" s="146" t="s">
        <v>111</v>
      </c>
      <c r="E123" s="147" t="s">
        <v>118</v>
      </c>
      <c r="F123" s="148" t="s">
        <v>119</v>
      </c>
      <c r="G123" s="149" t="s">
        <v>120</v>
      </c>
      <c r="H123" s="150">
        <v>389</v>
      </c>
      <c r="I123" s="151"/>
      <c r="J123" s="152">
        <f>ROUND(I123*H123,2)</f>
        <v>0</v>
      </c>
      <c r="K123" s="153"/>
      <c r="L123" s="34"/>
      <c r="M123" s="154" t="s">
        <v>1</v>
      </c>
      <c r="N123" s="155" t="s">
        <v>41</v>
      </c>
      <c r="O123" s="60"/>
      <c r="P123" s="156">
        <f>O123*H123</f>
        <v>0</v>
      </c>
      <c r="Q123" s="156">
        <v>0</v>
      </c>
      <c r="R123" s="156">
        <f>Q123*H123</f>
        <v>0</v>
      </c>
      <c r="S123" s="156">
        <v>0</v>
      </c>
      <c r="T123" s="15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8" t="s">
        <v>115</v>
      </c>
      <c r="AT123" s="158" t="s">
        <v>111</v>
      </c>
      <c r="AU123" s="158" t="s">
        <v>116</v>
      </c>
      <c r="AY123" s="18" t="s">
        <v>109</v>
      </c>
      <c r="BE123" s="159">
        <f>IF(N123="základná",J123,0)</f>
        <v>0</v>
      </c>
      <c r="BF123" s="159">
        <f>IF(N123="znížená",J123,0)</f>
        <v>0</v>
      </c>
      <c r="BG123" s="159">
        <f>IF(N123="zákl. prenesená",J123,0)</f>
        <v>0</v>
      </c>
      <c r="BH123" s="159">
        <f>IF(N123="zníž. prenesená",J123,0)</f>
        <v>0</v>
      </c>
      <c r="BI123" s="159">
        <f>IF(N123="nulová",J123,0)</f>
        <v>0</v>
      </c>
      <c r="BJ123" s="18" t="s">
        <v>116</v>
      </c>
      <c r="BK123" s="159">
        <f>ROUND(I123*H123,2)</f>
        <v>0</v>
      </c>
      <c r="BL123" s="18" t="s">
        <v>115</v>
      </c>
      <c r="BM123" s="158" t="s">
        <v>121</v>
      </c>
    </row>
    <row r="124" spans="1:65" s="2" customFormat="1" ht="24.15" customHeight="1">
      <c r="A124" s="33"/>
      <c r="B124" s="145"/>
      <c r="C124" s="146" t="s">
        <v>122</v>
      </c>
      <c r="D124" s="146" t="s">
        <v>111</v>
      </c>
      <c r="E124" s="147" t="s">
        <v>123</v>
      </c>
      <c r="F124" s="148" t="s">
        <v>124</v>
      </c>
      <c r="G124" s="149" t="s">
        <v>120</v>
      </c>
      <c r="H124" s="150">
        <v>160</v>
      </c>
      <c r="I124" s="151"/>
      <c r="J124" s="152">
        <f>ROUND(I124*H124,2)</f>
        <v>0</v>
      </c>
      <c r="K124" s="153"/>
      <c r="L124" s="34"/>
      <c r="M124" s="154" t="s">
        <v>1</v>
      </c>
      <c r="N124" s="155" t="s">
        <v>41</v>
      </c>
      <c r="O124" s="60"/>
      <c r="P124" s="156">
        <f>O124*H124</f>
        <v>0</v>
      </c>
      <c r="Q124" s="156">
        <v>1.52E-5</v>
      </c>
      <c r="R124" s="156">
        <f>Q124*H124</f>
        <v>2.4320000000000001E-3</v>
      </c>
      <c r="S124" s="156">
        <v>0</v>
      </c>
      <c r="T124" s="15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8" t="s">
        <v>115</v>
      </c>
      <c r="AT124" s="158" t="s">
        <v>111</v>
      </c>
      <c r="AU124" s="158" t="s">
        <v>116</v>
      </c>
      <c r="AY124" s="18" t="s">
        <v>109</v>
      </c>
      <c r="BE124" s="159">
        <f>IF(N124="základná",J124,0)</f>
        <v>0</v>
      </c>
      <c r="BF124" s="159">
        <f>IF(N124="znížená",J124,0)</f>
        <v>0</v>
      </c>
      <c r="BG124" s="159">
        <f>IF(N124="zákl. prenesená",J124,0)</f>
        <v>0</v>
      </c>
      <c r="BH124" s="159">
        <f>IF(N124="zníž. prenesená",J124,0)</f>
        <v>0</v>
      </c>
      <c r="BI124" s="159">
        <f>IF(N124="nulová",J124,0)</f>
        <v>0</v>
      </c>
      <c r="BJ124" s="18" t="s">
        <v>116</v>
      </c>
      <c r="BK124" s="159">
        <f>ROUND(I124*H124,2)</f>
        <v>0</v>
      </c>
      <c r="BL124" s="18" t="s">
        <v>115</v>
      </c>
      <c r="BM124" s="158" t="s">
        <v>125</v>
      </c>
    </row>
    <row r="125" spans="1:65" s="13" customFormat="1">
      <c r="B125" s="160"/>
      <c r="D125" s="161" t="s">
        <v>126</v>
      </c>
      <c r="E125" s="162" t="s">
        <v>1</v>
      </c>
      <c r="F125" s="163" t="s">
        <v>127</v>
      </c>
      <c r="H125" s="164">
        <v>160</v>
      </c>
      <c r="I125" s="165"/>
      <c r="L125" s="160"/>
      <c r="M125" s="166"/>
      <c r="N125" s="167"/>
      <c r="O125" s="167"/>
      <c r="P125" s="167"/>
      <c r="Q125" s="167"/>
      <c r="R125" s="167"/>
      <c r="S125" s="167"/>
      <c r="T125" s="168"/>
      <c r="AT125" s="162" t="s">
        <v>126</v>
      </c>
      <c r="AU125" s="162" t="s">
        <v>116</v>
      </c>
      <c r="AV125" s="13" t="s">
        <v>116</v>
      </c>
      <c r="AW125" s="13" t="s">
        <v>31</v>
      </c>
      <c r="AX125" s="13" t="s">
        <v>80</v>
      </c>
      <c r="AY125" s="162" t="s">
        <v>109</v>
      </c>
    </row>
    <row r="126" spans="1:65" s="2" customFormat="1" ht="24.15" customHeight="1">
      <c r="A126" s="33"/>
      <c r="B126" s="145"/>
      <c r="C126" s="146" t="s">
        <v>115</v>
      </c>
      <c r="D126" s="146" t="s">
        <v>111</v>
      </c>
      <c r="E126" s="147" t="s">
        <v>128</v>
      </c>
      <c r="F126" s="148" t="s">
        <v>129</v>
      </c>
      <c r="G126" s="149" t="s">
        <v>120</v>
      </c>
      <c r="H126" s="150">
        <v>96</v>
      </c>
      <c r="I126" s="151"/>
      <c r="J126" s="152">
        <f>ROUND(I126*H126,2)</f>
        <v>0</v>
      </c>
      <c r="K126" s="153"/>
      <c r="L126" s="34"/>
      <c r="M126" s="154" t="s">
        <v>1</v>
      </c>
      <c r="N126" s="155" t="s">
        <v>41</v>
      </c>
      <c r="O126" s="60"/>
      <c r="P126" s="156">
        <f>O126*H126</f>
        <v>0</v>
      </c>
      <c r="Q126" s="156">
        <v>3.0939999999999999E-5</v>
      </c>
      <c r="R126" s="156">
        <f>Q126*H126</f>
        <v>2.9702399999999999E-3</v>
      </c>
      <c r="S126" s="156">
        <v>0</v>
      </c>
      <c r="T126" s="15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8" t="s">
        <v>115</v>
      </c>
      <c r="AT126" s="158" t="s">
        <v>111</v>
      </c>
      <c r="AU126" s="158" t="s">
        <v>116</v>
      </c>
      <c r="AY126" s="18" t="s">
        <v>109</v>
      </c>
      <c r="BE126" s="159">
        <f>IF(N126="základná",J126,0)</f>
        <v>0</v>
      </c>
      <c r="BF126" s="159">
        <f>IF(N126="znížená",J126,0)</f>
        <v>0</v>
      </c>
      <c r="BG126" s="159">
        <f>IF(N126="zákl. prenesená",J126,0)</f>
        <v>0</v>
      </c>
      <c r="BH126" s="159">
        <f>IF(N126="zníž. prenesená",J126,0)</f>
        <v>0</v>
      </c>
      <c r="BI126" s="159">
        <f>IF(N126="nulová",J126,0)</f>
        <v>0</v>
      </c>
      <c r="BJ126" s="18" t="s">
        <v>116</v>
      </c>
      <c r="BK126" s="159">
        <f>ROUND(I126*H126,2)</f>
        <v>0</v>
      </c>
      <c r="BL126" s="18" t="s">
        <v>115</v>
      </c>
      <c r="BM126" s="158" t="s">
        <v>130</v>
      </c>
    </row>
    <row r="127" spans="1:65" s="13" customFormat="1">
      <c r="B127" s="160"/>
      <c r="D127" s="161" t="s">
        <v>126</v>
      </c>
      <c r="E127" s="162" t="s">
        <v>1</v>
      </c>
      <c r="F127" s="163" t="s">
        <v>131</v>
      </c>
      <c r="H127" s="164">
        <v>96</v>
      </c>
      <c r="I127" s="165"/>
      <c r="L127" s="160"/>
      <c r="M127" s="166"/>
      <c r="N127" s="167"/>
      <c r="O127" s="167"/>
      <c r="P127" s="167"/>
      <c r="Q127" s="167"/>
      <c r="R127" s="167"/>
      <c r="S127" s="167"/>
      <c r="T127" s="168"/>
      <c r="AT127" s="162" t="s">
        <v>126</v>
      </c>
      <c r="AU127" s="162" t="s">
        <v>116</v>
      </c>
      <c r="AV127" s="13" t="s">
        <v>116</v>
      </c>
      <c r="AW127" s="13" t="s">
        <v>31</v>
      </c>
      <c r="AX127" s="13" t="s">
        <v>80</v>
      </c>
      <c r="AY127" s="162" t="s">
        <v>109</v>
      </c>
    </row>
    <row r="128" spans="1:65" s="2" customFormat="1" ht="24.15" customHeight="1">
      <c r="A128" s="33"/>
      <c r="B128" s="145"/>
      <c r="C128" s="146" t="s">
        <v>132</v>
      </c>
      <c r="D128" s="146" t="s">
        <v>111</v>
      </c>
      <c r="E128" s="147" t="s">
        <v>133</v>
      </c>
      <c r="F128" s="148" t="s">
        <v>134</v>
      </c>
      <c r="G128" s="149" t="s">
        <v>120</v>
      </c>
      <c r="H128" s="150">
        <v>32</v>
      </c>
      <c r="I128" s="151"/>
      <c r="J128" s="152">
        <f>ROUND(I128*H128,2)</f>
        <v>0</v>
      </c>
      <c r="K128" s="153"/>
      <c r="L128" s="34"/>
      <c r="M128" s="154" t="s">
        <v>1</v>
      </c>
      <c r="N128" s="155" t="s">
        <v>41</v>
      </c>
      <c r="O128" s="60"/>
      <c r="P128" s="156">
        <f>O128*H128</f>
        <v>0</v>
      </c>
      <c r="Q128" s="156">
        <v>3.0939999999999999E-5</v>
      </c>
      <c r="R128" s="156">
        <f>Q128*H128</f>
        <v>9.9007999999999995E-4</v>
      </c>
      <c r="S128" s="156">
        <v>0</v>
      </c>
      <c r="T128" s="15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115</v>
      </c>
      <c r="AT128" s="158" t="s">
        <v>111</v>
      </c>
      <c r="AU128" s="158" t="s">
        <v>116</v>
      </c>
      <c r="AY128" s="18" t="s">
        <v>109</v>
      </c>
      <c r="BE128" s="159">
        <f>IF(N128="základná",J128,0)</f>
        <v>0</v>
      </c>
      <c r="BF128" s="159">
        <f>IF(N128="znížená",J128,0)</f>
        <v>0</v>
      </c>
      <c r="BG128" s="159">
        <f>IF(N128="zákl. prenesená",J128,0)</f>
        <v>0</v>
      </c>
      <c r="BH128" s="159">
        <f>IF(N128="zníž. prenesená",J128,0)</f>
        <v>0</v>
      </c>
      <c r="BI128" s="159">
        <f>IF(N128="nulová",J128,0)</f>
        <v>0</v>
      </c>
      <c r="BJ128" s="18" t="s">
        <v>116</v>
      </c>
      <c r="BK128" s="159">
        <f>ROUND(I128*H128,2)</f>
        <v>0</v>
      </c>
      <c r="BL128" s="18" t="s">
        <v>115</v>
      </c>
      <c r="BM128" s="158" t="s">
        <v>135</v>
      </c>
    </row>
    <row r="129" spans="1:65" s="13" customFormat="1">
      <c r="B129" s="160"/>
      <c r="D129" s="161" t="s">
        <v>126</v>
      </c>
      <c r="E129" s="162" t="s">
        <v>1</v>
      </c>
      <c r="F129" s="163" t="s">
        <v>136</v>
      </c>
      <c r="H129" s="164">
        <v>32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126</v>
      </c>
      <c r="AU129" s="162" t="s">
        <v>116</v>
      </c>
      <c r="AV129" s="13" t="s">
        <v>116</v>
      </c>
      <c r="AW129" s="13" t="s">
        <v>31</v>
      </c>
      <c r="AX129" s="13" t="s">
        <v>80</v>
      </c>
      <c r="AY129" s="162" t="s">
        <v>109</v>
      </c>
    </row>
    <row r="130" spans="1:65" s="2" customFormat="1" ht="24.15" customHeight="1">
      <c r="A130" s="33"/>
      <c r="B130" s="145"/>
      <c r="C130" s="146" t="s">
        <v>137</v>
      </c>
      <c r="D130" s="146" t="s">
        <v>111</v>
      </c>
      <c r="E130" s="147" t="s">
        <v>138</v>
      </c>
      <c r="F130" s="148" t="s">
        <v>139</v>
      </c>
      <c r="G130" s="149" t="s">
        <v>140</v>
      </c>
      <c r="H130" s="150">
        <v>922.44</v>
      </c>
      <c r="I130" s="151"/>
      <c r="J130" s="152">
        <f>ROUND(I130*H130,2)</f>
        <v>0</v>
      </c>
      <c r="K130" s="153"/>
      <c r="L130" s="34"/>
      <c r="M130" s="154" t="s">
        <v>1</v>
      </c>
      <c r="N130" s="155" t="s">
        <v>41</v>
      </c>
      <c r="O130" s="60"/>
      <c r="P130" s="156">
        <f>O130*H130</f>
        <v>0</v>
      </c>
      <c r="Q130" s="156">
        <v>0</v>
      </c>
      <c r="R130" s="156">
        <f>Q130*H130</f>
        <v>0</v>
      </c>
      <c r="S130" s="156">
        <v>0</v>
      </c>
      <c r="T130" s="15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8" t="s">
        <v>115</v>
      </c>
      <c r="AT130" s="158" t="s">
        <v>111</v>
      </c>
      <c r="AU130" s="158" t="s">
        <v>116</v>
      </c>
      <c r="AY130" s="18" t="s">
        <v>109</v>
      </c>
      <c r="BE130" s="159">
        <f>IF(N130="základná",J130,0)</f>
        <v>0</v>
      </c>
      <c r="BF130" s="159">
        <f>IF(N130="znížená",J130,0)</f>
        <v>0</v>
      </c>
      <c r="BG130" s="159">
        <f>IF(N130="zákl. prenesená",J130,0)</f>
        <v>0</v>
      </c>
      <c r="BH130" s="159">
        <f>IF(N130="zníž. prenesená",J130,0)</f>
        <v>0</v>
      </c>
      <c r="BI130" s="159">
        <f>IF(N130="nulová",J130,0)</f>
        <v>0</v>
      </c>
      <c r="BJ130" s="18" t="s">
        <v>116</v>
      </c>
      <c r="BK130" s="159">
        <f>ROUND(I130*H130,2)</f>
        <v>0</v>
      </c>
      <c r="BL130" s="18" t="s">
        <v>115</v>
      </c>
      <c r="BM130" s="158" t="s">
        <v>141</v>
      </c>
    </row>
    <row r="131" spans="1:65" s="14" customFormat="1">
      <c r="B131" s="169"/>
      <c r="D131" s="161" t="s">
        <v>126</v>
      </c>
      <c r="E131" s="170" t="s">
        <v>1</v>
      </c>
      <c r="F131" s="171" t="s">
        <v>142</v>
      </c>
      <c r="H131" s="170" t="s">
        <v>1</v>
      </c>
      <c r="I131" s="172"/>
      <c r="L131" s="169"/>
      <c r="M131" s="173"/>
      <c r="N131" s="174"/>
      <c r="O131" s="174"/>
      <c r="P131" s="174"/>
      <c r="Q131" s="174"/>
      <c r="R131" s="174"/>
      <c r="S131" s="174"/>
      <c r="T131" s="175"/>
      <c r="AT131" s="170" t="s">
        <v>126</v>
      </c>
      <c r="AU131" s="170" t="s">
        <v>116</v>
      </c>
      <c r="AV131" s="14" t="s">
        <v>80</v>
      </c>
      <c r="AW131" s="14" t="s">
        <v>31</v>
      </c>
      <c r="AX131" s="14" t="s">
        <v>75</v>
      </c>
      <c r="AY131" s="170" t="s">
        <v>109</v>
      </c>
    </row>
    <row r="132" spans="1:65" s="13" customFormat="1">
      <c r="B132" s="160"/>
      <c r="D132" s="161" t="s">
        <v>126</v>
      </c>
      <c r="E132" s="162" t="s">
        <v>1</v>
      </c>
      <c r="F132" s="163" t="s">
        <v>143</v>
      </c>
      <c r="H132" s="164">
        <v>41.21</v>
      </c>
      <c r="I132" s="165"/>
      <c r="L132" s="160"/>
      <c r="M132" s="166"/>
      <c r="N132" s="167"/>
      <c r="O132" s="167"/>
      <c r="P132" s="167"/>
      <c r="Q132" s="167"/>
      <c r="R132" s="167"/>
      <c r="S132" s="167"/>
      <c r="T132" s="168"/>
      <c r="AT132" s="162" t="s">
        <v>126</v>
      </c>
      <c r="AU132" s="162" t="s">
        <v>116</v>
      </c>
      <c r="AV132" s="13" t="s">
        <v>116</v>
      </c>
      <c r="AW132" s="13" t="s">
        <v>31</v>
      </c>
      <c r="AX132" s="13" t="s">
        <v>75</v>
      </c>
      <c r="AY132" s="162" t="s">
        <v>109</v>
      </c>
    </row>
    <row r="133" spans="1:65" s="14" customFormat="1">
      <c r="B133" s="169"/>
      <c r="D133" s="161" t="s">
        <v>126</v>
      </c>
      <c r="E133" s="170" t="s">
        <v>1</v>
      </c>
      <c r="F133" s="171" t="s">
        <v>144</v>
      </c>
      <c r="H133" s="170" t="s">
        <v>1</v>
      </c>
      <c r="I133" s="172"/>
      <c r="L133" s="169"/>
      <c r="M133" s="173"/>
      <c r="N133" s="174"/>
      <c r="O133" s="174"/>
      <c r="P133" s="174"/>
      <c r="Q133" s="174"/>
      <c r="R133" s="174"/>
      <c r="S133" s="174"/>
      <c r="T133" s="175"/>
      <c r="AT133" s="170" t="s">
        <v>126</v>
      </c>
      <c r="AU133" s="170" t="s">
        <v>116</v>
      </c>
      <c r="AV133" s="14" t="s">
        <v>80</v>
      </c>
      <c r="AW133" s="14" t="s">
        <v>31</v>
      </c>
      <c r="AX133" s="14" t="s">
        <v>75</v>
      </c>
      <c r="AY133" s="170" t="s">
        <v>109</v>
      </c>
    </row>
    <row r="134" spans="1:65" s="13" customFormat="1">
      <c r="B134" s="160"/>
      <c r="D134" s="161" t="s">
        <v>126</v>
      </c>
      <c r="E134" s="162" t="s">
        <v>1</v>
      </c>
      <c r="F134" s="163" t="s">
        <v>145</v>
      </c>
      <c r="H134" s="164">
        <v>569.4</v>
      </c>
      <c r="I134" s="165"/>
      <c r="L134" s="160"/>
      <c r="M134" s="166"/>
      <c r="N134" s="167"/>
      <c r="O134" s="167"/>
      <c r="P134" s="167"/>
      <c r="Q134" s="167"/>
      <c r="R134" s="167"/>
      <c r="S134" s="167"/>
      <c r="T134" s="168"/>
      <c r="AT134" s="162" t="s">
        <v>126</v>
      </c>
      <c r="AU134" s="162" t="s">
        <v>116</v>
      </c>
      <c r="AV134" s="13" t="s">
        <v>116</v>
      </c>
      <c r="AW134" s="13" t="s">
        <v>31</v>
      </c>
      <c r="AX134" s="13" t="s">
        <v>75</v>
      </c>
      <c r="AY134" s="162" t="s">
        <v>109</v>
      </c>
    </row>
    <row r="135" spans="1:65" s="14" customFormat="1">
      <c r="B135" s="169"/>
      <c r="D135" s="161" t="s">
        <v>126</v>
      </c>
      <c r="E135" s="170" t="s">
        <v>1</v>
      </c>
      <c r="F135" s="171" t="s">
        <v>146</v>
      </c>
      <c r="H135" s="170" t="s">
        <v>1</v>
      </c>
      <c r="I135" s="172"/>
      <c r="L135" s="169"/>
      <c r="M135" s="173"/>
      <c r="N135" s="174"/>
      <c r="O135" s="174"/>
      <c r="P135" s="174"/>
      <c r="Q135" s="174"/>
      <c r="R135" s="174"/>
      <c r="S135" s="174"/>
      <c r="T135" s="175"/>
      <c r="AT135" s="170" t="s">
        <v>126</v>
      </c>
      <c r="AU135" s="170" t="s">
        <v>116</v>
      </c>
      <c r="AV135" s="14" t="s">
        <v>80</v>
      </c>
      <c r="AW135" s="14" t="s">
        <v>31</v>
      </c>
      <c r="AX135" s="14" t="s">
        <v>75</v>
      </c>
      <c r="AY135" s="170" t="s">
        <v>109</v>
      </c>
    </row>
    <row r="136" spans="1:65" s="13" customFormat="1">
      <c r="B136" s="160"/>
      <c r="D136" s="161" t="s">
        <v>126</v>
      </c>
      <c r="E136" s="162" t="s">
        <v>1</v>
      </c>
      <c r="F136" s="163" t="s">
        <v>147</v>
      </c>
      <c r="H136" s="164">
        <v>10.59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126</v>
      </c>
      <c r="AU136" s="162" t="s">
        <v>116</v>
      </c>
      <c r="AV136" s="13" t="s">
        <v>116</v>
      </c>
      <c r="AW136" s="13" t="s">
        <v>31</v>
      </c>
      <c r="AX136" s="13" t="s">
        <v>75</v>
      </c>
      <c r="AY136" s="162" t="s">
        <v>109</v>
      </c>
    </row>
    <row r="137" spans="1:65" s="14" customFormat="1">
      <c r="B137" s="169"/>
      <c r="D137" s="161" t="s">
        <v>126</v>
      </c>
      <c r="E137" s="170" t="s">
        <v>1</v>
      </c>
      <c r="F137" s="171" t="s">
        <v>148</v>
      </c>
      <c r="H137" s="170" t="s">
        <v>1</v>
      </c>
      <c r="I137" s="172"/>
      <c r="L137" s="169"/>
      <c r="M137" s="173"/>
      <c r="N137" s="174"/>
      <c r="O137" s="174"/>
      <c r="P137" s="174"/>
      <c r="Q137" s="174"/>
      <c r="R137" s="174"/>
      <c r="S137" s="174"/>
      <c r="T137" s="175"/>
      <c r="AT137" s="170" t="s">
        <v>126</v>
      </c>
      <c r="AU137" s="170" t="s">
        <v>116</v>
      </c>
      <c r="AV137" s="14" t="s">
        <v>80</v>
      </c>
      <c r="AW137" s="14" t="s">
        <v>31</v>
      </c>
      <c r="AX137" s="14" t="s">
        <v>75</v>
      </c>
      <c r="AY137" s="170" t="s">
        <v>109</v>
      </c>
    </row>
    <row r="138" spans="1:65" s="13" customFormat="1">
      <c r="B138" s="160"/>
      <c r="D138" s="161" t="s">
        <v>126</v>
      </c>
      <c r="E138" s="162" t="s">
        <v>1</v>
      </c>
      <c r="F138" s="163" t="s">
        <v>149</v>
      </c>
      <c r="H138" s="164">
        <v>165.2</v>
      </c>
      <c r="I138" s="165"/>
      <c r="L138" s="160"/>
      <c r="M138" s="166"/>
      <c r="N138" s="167"/>
      <c r="O138" s="167"/>
      <c r="P138" s="167"/>
      <c r="Q138" s="167"/>
      <c r="R138" s="167"/>
      <c r="S138" s="167"/>
      <c r="T138" s="168"/>
      <c r="AT138" s="162" t="s">
        <v>126</v>
      </c>
      <c r="AU138" s="162" t="s">
        <v>116</v>
      </c>
      <c r="AV138" s="13" t="s">
        <v>116</v>
      </c>
      <c r="AW138" s="13" t="s">
        <v>31</v>
      </c>
      <c r="AX138" s="13" t="s">
        <v>75</v>
      </c>
      <c r="AY138" s="162" t="s">
        <v>109</v>
      </c>
    </row>
    <row r="139" spans="1:65" s="14" customFormat="1">
      <c r="B139" s="169"/>
      <c r="D139" s="161" t="s">
        <v>126</v>
      </c>
      <c r="E139" s="170" t="s">
        <v>1</v>
      </c>
      <c r="F139" s="171" t="s">
        <v>150</v>
      </c>
      <c r="H139" s="170" t="s">
        <v>1</v>
      </c>
      <c r="I139" s="172"/>
      <c r="L139" s="169"/>
      <c r="M139" s="173"/>
      <c r="N139" s="174"/>
      <c r="O139" s="174"/>
      <c r="P139" s="174"/>
      <c r="Q139" s="174"/>
      <c r="R139" s="174"/>
      <c r="S139" s="174"/>
      <c r="T139" s="175"/>
      <c r="AT139" s="170" t="s">
        <v>126</v>
      </c>
      <c r="AU139" s="170" t="s">
        <v>116</v>
      </c>
      <c r="AV139" s="14" t="s">
        <v>80</v>
      </c>
      <c r="AW139" s="14" t="s">
        <v>31</v>
      </c>
      <c r="AX139" s="14" t="s">
        <v>75</v>
      </c>
      <c r="AY139" s="170" t="s">
        <v>109</v>
      </c>
    </row>
    <row r="140" spans="1:65" s="13" customFormat="1">
      <c r="B140" s="160"/>
      <c r="D140" s="161" t="s">
        <v>126</v>
      </c>
      <c r="E140" s="162" t="s">
        <v>1</v>
      </c>
      <c r="F140" s="163" t="s">
        <v>151</v>
      </c>
      <c r="H140" s="164">
        <v>151.6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2" t="s">
        <v>126</v>
      </c>
      <c r="AU140" s="162" t="s">
        <v>116</v>
      </c>
      <c r="AV140" s="13" t="s">
        <v>116</v>
      </c>
      <c r="AW140" s="13" t="s">
        <v>31</v>
      </c>
      <c r="AX140" s="13" t="s">
        <v>75</v>
      </c>
      <c r="AY140" s="162" t="s">
        <v>109</v>
      </c>
    </row>
    <row r="141" spans="1:65" s="14" customFormat="1">
      <c r="B141" s="169"/>
      <c r="D141" s="161" t="s">
        <v>126</v>
      </c>
      <c r="E141" s="170" t="s">
        <v>1</v>
      </c>
      <c r="F141" s="171" t="s">
        <v>152</v>
      </c>
      <c r="H141" s="170" t="s">
        <v>1</v>
      </c>
      <c r="I141" s="172"/>
      <c r="L141" s="169"/>
      <c r="M141" s="173"/>
      <c r="N141" s="174"/>
      <c r="O141" s="174"/>
      <c r="P141" s="174"/>
      <c r="Q141" s="174"/>
      <c r="R141" s="174"/>
      <c r="S141" s="174"/>
      <c r="T141" s="175"/>
      <c r="AT141" s="170" t="s">
        <v>126</v>
      </c>
      <c r="AU141" s="170" t="s">
        <v>116</v>
      </c>
      <c r="AV141" s="14" t="s">
        <v>80</v>
      </c>
      <c r="AW141" s="14" t="s">
        <v>31</v>
      </c>
      <c r="AX141" s="14" t="s">
        <v>75</v>
      </c>
      <c r="AY141" s="170" t="s">
        <v>109</v>
      </c>
    </row>
    <row r="142" spans="1:65" s="13" customFormat="1">
      <c r="B142" s="160"/>
      <c r="D142" s="161" t="s">
        <v>126</v>
      </c>
      <c r="E142" s="162" t="s">
        <v>1</v>
      </c>
      <c r="F142" s="163" t="s">
        <v>153</v>
      </c>
      <c r="H142" s="164">
        <v>25.5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126</v>
      </c>
      <c r="AU142" s="162" t="s">
        <v>116</v>
      </c>
      <c r="AV142" s="13" t="s">
        <v>116</v>
      </c>
      <c r="AW142" s="13" t="s">
        <v>31</v>
      </c>
      <c r="AX142" s="13" t="s">
        <v>75</v>
      </c>
      <c r="AY142" s="162" t="s">
        <v>109</v>
      </c>
    </row>
    <row r="143" spans="1:65" s="14" customFormat="1">
      <c r="B143" s="169"/>
      <c r="D143" s="161" t="s">
        <v>126</v>
      </c>
      <c r="E143" s="170" t="s">
        <v>1</v>
      </c>
      <c r="F143" s="171" t="s">
        <v>154</v>
      </c>
      <c r="H143" s="170" t="s">
        <v>1</v>
      </c>
      <c r="I143" s="172"/>
      <c r="L143" s="169"/>
      <c r="M143" s="173"/>
      <c r="N143" s="174"/>
      <c r="O143" s="174"/>
      <c r="P143" s="174"/>
      <c r="Q143" s="174"/>
      <c r="R143" s="174"/>
      <c r="S143" s="174"/>
      <c r="T143" s="175"/>
      <c r="AT143" s="170" t="s">
        <v>126</v>
      </c>
      <c r="AU143" s="170" t="s">
        <v>116</v>
      </c>
      <c r="AV143" s="14" t="s">
        <v>80</v>
      </c>
      <c r="AW143" s="14" t="s">
        <v>31</v>
      </c>
      <c r="AX143" s="14" t="s">
        <v>75</v>
      </c>
      <c r="AY143" s="170" t="s">
        <v>109</v>
      </c>
    </row>
    <row r="144" spans="1:65" s="13" customFormat="1">
      <c r="B144" s="160"/>
      <c r="D144" s="161" t="s">
        <v>126</v>
      </c>
      <c r="E144" s="162" t="s">
        <v>1</v>
      </c>
      <c r="F144" s="163" t="s">
        <v>155</v>
      </c>
      <c r="H144" s="164">
        <v>573.9</v>
      </c>
      <c r="I144" s="165"/>
      <c r="L144" s="160"/>
      <c r="M144" s="166"/>
      <c r="N144" s="167"/>
      <c r="O144" s="167"/>
      <c r="P144" s="167"/>
      <c r="Q144" s="167"/>
      <c r="R144" s="167"/>
      <c r="S144" s="167"/>
      <c r="T144" s="168"/>
      <c r="AT144" s="162" t="s">
        <v>126</v>
      </c>
      <c r="AU144" s="162" t="s">
        <v>116</v>
      </c>
      <c r="AV144" s="13" t="s">
        <v>116</v>
      </c>
      <c r="AW144" s="13" t="s">
        <v>31</v>
      </c>
      <c r="AX144" s="13" t="s">
        <v>75</v>
      </c>
      <c r="AY144" s="162" t="s">
        <v>109</v>
      </c>
    </row>
    <row r="145" spans="1:65" s="14" customFormat="1">
      <c r="B145" s="169"/>
      <c r="D145" s="161" t="s">
        <v>126</v>
      </c>
      <c r="E145" s="170" t="s">
        <v>1</v>
      </c>
      <c r="F145" s="171" t="s">
        <v>156</v>
      </c>
      <c r="H145" s="170" t="s">
        <v>1</v>
      </c>
      <c r="I145" s="172"/>
      <c r="L145" s="169"/>
      <c r="M145" s="173"/>
      <c r="N145" s="174"/>
      <c r="O145" s="174"/>
      <c r="P145" s="174"/>
      <c r="Q145" s="174"/>
      <c r="R145" s="174"/>
      <c r="S145" s="174"/>
      <c r="T145" s="175"/>
      <c r="AT145" s="170" t="s">
        <v>126</v>
      </c>
      <c r="AU145" s="170" t="s">
        <v>116</v>
      </c>
      <c r="AV145" s="14" t="s">
        <v>80</v>
      </c>
      <c r="AW145" s="14" t="s">
        <v>31</v>
      </c>
      <c r="AX145" s="14" t="s">
        <v>75</v>
      </c>
      <c r="AY145" s="170" t="s">
        <v>109</v>
      </c>
    </row>
    <row r="146" spans="1:65" s="13" customFormat="1">
      <c r="B146" s="160"/>
      <c r="D146" s="161" t="s">
        <v>126</v>
      </c>
      <c r="E146" s="162" t="s">
        <v>1</v>
      </c>
      <c r="F146" s="163" t="s">
        <v>157</v>
      </c>
      <c r="H146" s="164">
        <v>-614.96</v>
      </c>
      <c r="I146" s="165"/>
      <c r="L146" s="160"/>
      <c r="M146" s="166"/>
      <c r="N146" s="167"/>
      <c r="O146" s="167"/>
      <c r="P146" s="167"/>
      <c r="Q146" s="167"/>
      <c r="R146" s="167"/>
      <c r="S146" s="167"/>
      <c r="T146" s="168"/>
      <c r="AT146" s="162" t="s">
        <v>126</v>
      </c>
      <c r="AU146" s="162" t="s">
        <v>116</v>
      </c>
      <c r="AV146" s="13" t="s">
        <v>116</v>
      </c>
      <c r="AW146" s="13" t="s">
        <v>31</v>
      </c>
      <c r="AX146" s="13" t="s">
        <v>75</v>
      </c>
      <c r="AY146" s="162" t="s">
        <v>109</v>
      </c>
    </row>
    <row r="147" spans="1:65" s="15" customFormat="1">
      <c r="B147" s="176"/>
      <c r="D147" s="161" t="s">
        <v>126</v>
      </c>
      <c r="E147" s="177" t="s">
        <v>1</v>
      </c>
      <c r="F147" s="178" t="s">
        <v>158</v>
      </c>
      <c r="H147" s="179">
        <v>922.44</v>
      </c>
      <c r="I147" s="180"/>
      <c r="L147" s="176"/>
      <c r="M147" s="181"/>
      <c r="N147" s="182"/>
      <c r="O147" s="182"/>
      <c r="P147" s="182"/>
      <c r="Q147" s="182"/>
      <c r="R147" s="182"/>
      <c r="S147" s="182"/>
      <c r="T147" s="183"/>
      <c r="AT147" s="177" t="s">
        <v>126</v>
      </c>
      <c r="AU147" s="177" t="s">
        <v>116</v>
      </c>
      <c r="AV147" s="15" t="s">
        <v>115</v>
      </c>
      <c r="AW147" s="15" t="s">
        <v>31</v>
      </c>
      <c r="AX147" s="15" t="s">
        <v>80</v>
      </c>
      <c r="AY147" s="177" t="s">
        <v>109</v>
      </c>
    </row>
    <row r="148" spans="1:65" s="2" customFormat="1" ht="24.15" customHeight="1">
      <c r="A148" s="33"/>
      <c r="B148" s="145"/>
      <c r="C148" s="146" t="s">
        <v>159</v>
      </c>
      <c r="D148" s="146" t="s">
        <v>111</v>
      </c>
      <c r="E148" s="147" t="s">
        <v>160</v>
      </c>
      <c r="F148" s="148" t="s">
        <v>161</v>
      </c>
      <c r="G148" s="149" t="s">
        <v>140</v>
      </c>
      <c r="H148" s="150">
        <v>461.22</v>
      </c>
      <c r="I148" s="151"/>
      <c r="J148" s="152">
        <f>ROUND(I148*H148,2)</f>
        <v>0</v>
      </c>
      <c r="K148" s="153"/>
      <c r="L148" s="34"/>
      <c r="M148" s="154" t="s">
        <v>1</v>
      </c>
      <c r="N148" s="155" t="s">
        <v>41</v>
      </c>
      <c r="O148" s="60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8" t="s">
        <v>115</v>
      </c>
      <c r="AT148" s="158" t="s">
        <v>111</v>
      </c>
      <c r="AU148" s="158" t="s">
        <v>116</v>
      </c>
      <c r="AY148" s="18" t="s">
        <v>109</v>
      </c>
      <c r="BE148" s="159">
        <f>IF(N148="základná",J148,0)</f>
        <v>0</v>
      </c>
      <c r="BF148" s="159">
        <f>IF(N148="znížená",J148,0)</f>
        <v>0</v>
      </c>
      <c r="BG148" s="159">
        <f>IF(N148="zákl. prenesená",J148,0)</f>
        <v>0</v>
      </c>
      <c r="BH148" s="159">
        <f>IF(N148="zníž. prenesená",J148,0)</f>
        <v>0</v>
      </c>
      <c r="BI148" s="159">
        <f>IF(N148="nulová",J148,0)</f>
        <v>0</v>
      </c>
      <c r="BJ148" s="18" t="s">
        <v>116</v>
      </c>
      <c r="BK148" s="159">
        <f>ROUND(I148*H148,2)</f>
        <v>0</v>
      </c>
      <c r="BL148" s="18" t="s">
        <v>115</v>
      </c>
      <c r="BM148" s="158" t="s">
        <v>162</v>
      </c>
    </row>
    <row r="149" spans="1:65" s="14" customFormat="1">
      <c r="B149" s="169"/>
      <c r="D149" s="161" t="s">
        <v>126</v>
      </c>
      <c r="E149" s="170" t="s">
        <v>1</v>
      </c>
      <c r="F149" s="171" t="s">
        <v>163</v>
      </c>
      <c r="H149" s="170" t="s">
        <v>1</v>
      </c>
      <c r="I149" s="172"/>
      <c r="L149" s="169"/>
      <c r="M149" s="173"/>
      <c r="N149" s="174"/>
      <c r="O149" s="174"/>
      <c r="P149" s="174"/>
      <c r="Q149" s="174"/>
      <c r="R149" s="174"/>
      <c r="S149" s="174"/>
      <c r="T149" s="175"/>
      <c r="AT149" s="170" t="s">
        <v>126</v>
      </c>
      <c r="AU149" s="170" t="s">
        <v>116</v>
      </c>
      <c r="AV149" s="14" t="s">
        <v>80</v>
      </c>
      <c r="AW149" s="14" t="s">
        <v>31</v>
      </c>
      <c r="AX149" s="14" t="s">
        <v>75</v>
      </c>
      <c r="AY149" s="170" t="s">
        <v>109</v>
      </c>
    </row>
    <row r="150" spans="1:65" s="13" customFormat="1">
      <c r="B150" s="160"/>
      <c r="D150" s="161" t="s">
        <v>126</v>
      </c>
      <c r="E150" s="162" t="s">
        <v>1</v>
      </c>
      <c r="F150" s="163" t="s">
        <v>164</v>
      </c>
      <c r="H150" s="164">
        <v>461.22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2" t="s">
        <v>126</v>
      </c>
      <c r="AU150" s="162" t="s">
        <v>116</v>
      </c>
      <c r="AV150" s="13" t="s">
        <v>116</v>
      </c>
      <c r="AW150" s="13" t="s">
        <v>31</v>
      </c>
      <c r="AX150" s="13" t="s">
        <v>80</v>
      </c>
      <c r="AY150" s="162" t="s">
        <v>109</v>
      </c>
    </row>
    <row r="151" spans="1:65" s="2" customFormat="1" ht="24.15" customHeight="1">
      <c r="A151" s="33"/>
      <c r="B151" s="145"/>
      <c r="C151" s="146" t="s">
        <v>165</v>
      </c>
      <c r="D151" s="146" t="s">
        <v>111</v>
      </c>
      <c r="E151" s="147" t="s">
        <v>166</v>
      </c>
      <c r="F151" s="148" t="s">
        <v>167</v>
      </c>
      <c r="G151" s="149" t="s">
        <v>140</v>
      </c>
      <c r="H151" s="150">
        <v>614.96</v>
      </c>
      <c r="I151" s="151"/>
      <c r="J151" s="152">
        <f>ROUND(I151*H151,2)</f>
        <v>0</v>
      </c>
      <c r="K151" s="153"/>
      <c r="L151" s="34"/>
      <c r="M151" s="154" t="s">
        <v>1</v>
      </c>
      <c r="N151" s="155" t="s">
        <v>41</v>
      </c>
      <c r="O151" s="60"/>
      <c r="P151" s="156">
        <f>O151*H151</f>
        <v>0</v>
      </c>
      <c r="Q151" s="156">
        <v>8.2000000000000007E-3</v>
      </c>
      <c r="R151" s="156">
        <f>Q151*H151</f>
        <v>5.0426720000000005</v>
      </c>
      <c r="S151" s="156">
        <v>0</v>
      </c>
      <c r="T151" s="15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115</v>
      </c>
      <c r="AT151" s="158" t="s">
        <v>111</v>
      </c>
      <c r="AU151" s="158" t="s">
        <v>116</v>
      </c>
      <c r="AY151" s="18" t="s">
        <v>109</v>
      </c>
      <c r="BE151" s="159">
        <f>IF(N151="základná",J151,0)</f>
        <v>0</v>
      </c>
      <c r="BF151" s="159">
        <f>IF(N151="znížená",J151,0)</f>
        <v>0</v>
      </c>
      <c r="BG151" s="159">
        <f>IF(N151="zákl. prenesená",J151,0)</f>
        <v>0</v>
      </c>
      <c r="BH151" s="159">
        <f>IF(N151="zníž. prenesená",J151,0)</f>
        <v>0</v>
      </c>
      <c r="BI151" s="159">
        <f>IF(N151="nulová",J151,0)</f>
        <v>0</v>
      </c>
      <c r="BJ151" s="18" t="s">
        <v>116</v>
      </c>
      <c r="BK151" s="159">
        <f>ROUND(I151*H151,2)</f>
        <v>0</v>
      </c>
      <c r="BL151" s="18" t="s">
        <v>115</v>
      </c>
      <c r="BM151" s="158" t="s">
        <v>168</v>
      </c>
    </row>
    <row r="152" spans="1:65" s="14" customFormat="1">
      <c r="B152" s="169"/>
      <c r="D152" s="161" t="s">
        <v>126</v>
      </c>
      <c r="E152" s="170" t="s">
        <v>1</v>
      </c>
      <c r="F152" s="171" t="s">
        <v>169</v>
      </c>
      <c r="H152" s="170" t="s">
        <v>1</v>
      </c>
      <c r="I152" s="172"/>
      <c r="L152" s="169"/>
      <c r="M152" s="173"/>
      <c r="N152" s="174"/>
      <c r="O152" s="174"/>
      <c r="P152" s="174"/>
      <c r="Q152" s="174"/>
      <c r="R152" s="174"/>
      <c r="S152" s="174"/>
      <c r="T152" s="175"/>
      <c r="AT152" s="170" t="s">
        <v>126</v>
      </c>
      <c r="AU152" s="170" t="s">
        <v>116</v>
      </c>
      <c r="AV152" s="14" t="s">
        <v>80</v>
      </c>
      <c r="AW152" s="14" t="s">
        <v>31</v>
      </c>
      <c r="AX152" s="14" t="s">
        <v>75</v>
      </c>
      <c r="AY152" s="170" t="s">
        <v>109</v>
      </c>
    </row>
    <row r="153" spans="1:65" s="13" customFormat="1">
      <c r="B153" s="160"/>
      <c r="D153" s="161" t="s">
        <v>126</v>
      </c>
      <c r="E153" s="162" t="s">
        <v>1</v>
      </c>
      <c r="F153" s="163" t="s">
        <v>170</v>
      </c>
      <c r="H153" s="164">
        <v>614.96</v>
      </c>
      <c r="I153" s="165"/>
      <c r="L153" s="160"/>
      <c r="M153" s="166"/>
      <c r="N153" s="167"/>
      <c r="O153" s="167"/>
      <c r="P153" s="167"/>
      <c r="Q153" s="167"/>
      <c r="R153" s="167"/>
      <c r="S153" s="167"/>
      <c r="T153" s="168"/>
      <c r="AT153" s="162" t="s">
        <v>126</v>
      </c>
      <c r="AU153" s="162" t="s">
        <v>116</v>
      </c>
      <c r="AV153" s="13" t="s">
        <v>116</v>
      </c>
      <c r="AW153" s="13" t="s">
        <v>31</v>
      </c>
      <c r="AX153" s="13" t="s">
        <v>80</v>
      </c>
      <c r="AY153" s="162" t="s">
        <v>109</v>
      </c>
    </row>
    <row r="154" spans="1:65" s="2" customFormat="1" ht="21.75" customHeight="1">
      <c r="A154" s="33"/>
      <c r="B154" s="145"/>
      <c r="C154" s="146" t="s">
        <v>171</v>
      </c>
      <c r="D154" s="146" t="s">
        <v>111</v>
      </c>
      <c r="E154" s="147" t="s">
        <v>172</v>
      </c>
      <c r="F154" s="148" t="s">
        <v>173</v>
      </c>
      <c r="G154" s="149" t="s">
        <v>140</v>
      </c>
      <c r="H154" s="150">
        <v>725.56799999999998</v>
      </c>
      <c r="I154" s="151"/>
      <c r="J154" s="152">
        <f>ROUND(I154*H154,2)</f>
        <v>0</v>
      </c>
      <c r="K154" s="153"/>
      <c r="L154" s="34"/>
      <c r="M154" s="154" t="s">
        <v>1</v>
      </c>
      <c r="N154" s="155" t="s">
        <v>41</v>
      </c>
      <c r="O154" s="60"/>
      <c r="P154" s="156">
        <f>O154*H154</f>
        <v>0</v>
      </c>
      <c r="Q154" s="156">
        <v>0</v>
      </c>
      <c r="R154" s="156">
        <f>Q154*H154</f>
        <v>0</v>
      </c>
      <c r="S154" s="156">
        <v>0</v>
      </c>
      <c r="T154" s="15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8" t="s">
        <v>115</v>
      </c>
      <c r="AT154" s="158" t="s">
        <v>111</v>
      </c>
      <c r="AU154" s="158" t="s">
        <v>116</v>
      </c>
      <c r="AY154" s="18" t="s">
        <v>109</v>
      </c>
      <c r="BE154" s="159">
        <f>IF(N154="základná",J154,0)</f>
        <v>0</v>
      </c>
      <c r="BF154" s="159">
        <f>IF(N154="znížená",J154,0)</f>
        <v>0</v>
      </c>
      <c r="BG154" s="159">
        <f>IF(N154="zákl. prenesená",J154,0)</f>
        <v>0</v>
      </c>
      <c r="BH154" s="159">
        <f>IF(N154="zníž. prenesená",J154,0)</f>
        <v>0</v>
      </c>
      <c r="BI154" s="159">
        <f>IF(N154="nulová",J154,0)</f>
        <v>0</v>
      </c>
      <c r="BJ154" s="18" t="s">
        <v>116</v>
      </c>
      <c r="BK154" s="159">
        <f>ROUND(I154*H154,2)</f>
        <v>0</v>
      </c>
      <c r="BL154" s="18" t="s">
        <v>115</v>
      </c>
      <c r="BM154" s="158" t="s">
        <v>174</v>
      </c>
    </row>
    <row r="155" spans="1:65" s="14" customFormat="1">
      <c r="B155" s="169"/>
      <c r="D155" s="161" t="s">
        <v>126</v>
      </c>
      <c r="E155" s="170" t="s">
        <v>1</v>
      </c>
      <c r="F155" s="171" t="s">
        <v>175</v>
      </c>
      <c r="H155" s="170" t="s">
        <v>1</v>
      </c>
      <c r="I155" s="172"/>
      <c r="L155" s="169"/>
      <c r="M155" s="173"/>
      <c r="N155" s="174"/>
      <c r="O155" s="174"/>
      <c r="P155" s="174"/>
      <c r="Q155" s="174"/>
      <c r="R155" s="174"/>
      <c r="S155" s="174"/>
      <c r="T155" s="175"/>
      <c r="AT155" s="170" t="s">
        <v>126</v>
      </c>
      <c r="AU155" s="170" t="s">
        <v>116</v>
      </c>
      <c r="AV155" s="14" t="s">
        <v>80</v>
      </c>
      <c r="AW155" s="14" t="s">
        <v>31</v>
      </c>
      <c r="AX155" s="14" t="s">
        <v>75</v>
      </c>
      <c r="AY155" s="170" t="s">
        <v>109</v>
      </c>
    </row>
    <row r="156" spans="1:65" s="13" customFormat="1">
      <c r="B156" s="160"/>
      <c r="D156" s="161" t="s">
        <v>126</v>
      </c>
      <c r="E156" s="162" t="s">
        <v>1</v>
      </c>
      <c r="F156" s="163" t="s">
        <v>176</v>
      </c>
      <c r="H156" s="164">
        <v>13.44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126</v>
      </c>
      <c r="AU156" s="162" t="s">
        <v>116</v>
      </c>
      <c r="AV156" s="13" t="s">
        <v>116</v>
      </c>
      <c r="AW156" s="13" t="s">
        <v>31</v>
      </c>
      <c r="AX156" s="13" t="s">
        <v>75</v>
      </c>
      <c r="AY156" s="162" t="s">
        <v>109</v>
      </c>
    </row>
    <row r="157" spans="1:65" s="14" customFormat="1">
      <c r="B157" s="169"/>
      <c r="D157" s="161" t="s">
        <v>126</v>
      </c>
      <c r="E157" s="170" t="s">
        <v>1</v>
      </c>
      <c r="F157" s="171" t="s">
        <v>177</v>
      </c>
      <c r="H157" s="170" t="s">
        <v>1</v>
      </c>
      <c r="I157" s="172"/>
      <c r="L157" s="169"/>
      <c r="M157" s="173"/>
      <c r="N157" s="174"/>
      <c r="O157" s="174"/>
      <c r="P157" s="174"/>
      <c r="Q157" s="174"/>
      <c r="R157" s="174"/>
      <c r="S157" s="174"/>
      <c r="T157" s="175"/>
      <c r="AT157" s="170" t="s">
        <v>126</v>
      </c>
      <c r="AU157" s="170" t="s">
        <v>116</v>
      </c>
      <c r="AV157" s="14" t="s">
        <v>80</v>
      </c>
      <c r="AW157" s="14" t="s">
        <v>31</v>
      </c>
      <c r="AX157" s="14" t="s">
        <v>75</v>
      </c>
      <c r="AY157" s="170" t="s">
        <v>109</v>
      </c>
    </row>
    <row r="158" spans="1:65" s="13" customFormat="1">
      <c r="B158" s="160"/>
      <c r="D158" s="161" t="s">
        <v>126</v>
      </c>
      <c r="E158" s="162" t="s">
        <v>1</v>
      </c>
      <c r="F158" s="163" t="s">
        <v>178</v>
      </c>
      <c r="H158" s="164">
        <v>12.24</v>
      </c>
      <c r="I158" s="165"/>
      <c r="L158" s="160"/>
      <c r="M158" s="166"/>
      <c r="N158" s="167"/>
      <c r="O158" s="167"/>
      <c r="P158" s="167"/>
      <c r="Q158" s="167"/>
      <c r="R158" s="167"/>
      <c r="S158" s="167"/>
      <c r="T158" s="168"/>
      <c r="AT158" s="162" t="s">
        <v>126</v>
      </c>
      <c r="AU158" s="162" t="s">
        <v>116</v>
      </c>
      <c r="AV158" s="13" t="s">
        <v>116</v>
      </c>
      <c r="AW158" s="13" t="s">
        <v>31</v>
      </c>
      <c r="AX158" s="13" t="s">
        <v>75</v>
      </c>
      <c r="AY158" s="162" t="s">
        <v>109</v>
      </c>
    </row>
    <row r="159" spans="1:65" s="14" customFormat="1">
      <c r="B159" s="169"/>
      <c r="D159" s="161" t="s">
        <v>126</v>
      </c>
      <c r="E159" s="170" t="s">
        <v>1</v>
      </c>
      <c r="F159" s="171" t="s">
        <v>179</v>
      </c>
      <c r="H159" s="170" t="s">
        <v>1</v>
      </c>
      <c r="I159" s="172"/>
      <c r="L159" s="169"/>
      <c r="M159" s="173"/>
      <c r="N159" s="174"/>
      <c r="O159" s="174"/>
      <c r="P159" s="174"/>
      <c r="Q159" s="174"/>
      <c r="R159" s="174"/>
      <c r="S159" s="174"/>
      <c r="T159" s="175"/>
      <c r="AT159" s="170" t="s">
        <v>126</v>
      </c>
      <c r="AU159" s="170" t="s">
        <v>116</v>
      </c>
      <c r="AV159" s="14" t="s">
        <v>80</v>
      </c>
      <c r="AW159" s="14" t="s">
        <v>31</v>
      </c>
      <c r="AX159" s="14" t="s">
        <v>75</v>
      </c>
      <c r="AY159" s="170" t="s">
        <v>109</v>
      </c>
    </row>
    <row r="160" spans="1:65" s="13" customFormat="1">
      <c r="B160" s="160"/>
      <c r="D160" s="161" t="s">
        <v>126</v>
      </c>
      <c r="E160" s="162" t="s">
        <v>1</v>
      </c>
      <c r="F160" s="163" t="s">
        <v>180</v>
      </c>
      <c r="H160" s="164">
        <v>210</v>
      </c>
      <c r="I160" s="165"/>
      <c r="L160" s="160"/>
      <c r="M160" s="166"/>
      <c r="N160" s="167"/>
      <c r="O160" s="167"/>
      <c r="P160" s="167"/>
      <c r="Q160" s="167"/>
      <c r="R160" s="167"/>
      <c r="S160" s="167"/>
      <c r="T160" s="168"/>
      <c r="AT160" s="162" t="s">
        <v>126</v>
      </c>
      <c r="AU160" s="162" t="s">
        <v>116</v>
      </c>
      <c r="AV160" s="13" t="s">
        <v>116</v>
      </c>
      <c r="AW160" s="13" t="s">
        <v>31</v>
      </c>
      <c r="AX160" s="13" t="s">
        <v>75</v>
      </c>
      <c r="AY160" s="162" t="s">
        <v>109</v>
      </c>
    </row>
    <row r="161" spans="2:51" s="14" customFormat="1">
      <c r="B161" s="169"/>
      <c r="D161" s="161" t="s">
        <v>126</v>
      </c>
      <c r="E161" s="170" t="s">
        <v>1</v>
      </c>
      <c r="F161" s="171" t="s">
        <v>181</v>
      </c>
      <c r="H161" s="170" t="s">
        <v>1</v>
      </c>
      <c r="I161" s="172"/>
      <c r="L161" s="169"/>
      <c r="M161" s="173"/>
      <c r="N161" s="174"/>
      <c r="O161" s="174"/>
      <c r="P161" s="174"/>
      <c r="Q161" s="174"/>
      <c r="R161" s="174"/>
      <c r="S161" s="174"/>
      <c r="T161" s="175"/>
      <c r="AT161" s="170" t="s">
        <v>126</v>
      </c>
      <c r="AU161" s="170" t="s">
        <v>116</v>
      </c>
      <c r="AV161" s="14" t="s">
        <v>80</v>
      </c>
      <c r="AW161" s="14" t="s">
        <v>31</v>
      </c>
      <c r="AX161" s="14" t="s">
        <v>75</v>
      </c>
      <c r="AY161" s="170" t="s">
        <v>109</v>
      </c>
    </row>
    <row r="162" spans="2:51" s="13" customFormat="1">
      <c r="B162" s="160"/>
      <c r="D162" s="161" t="s">
        <v>126</v>
      </c>
      <c r="E162" s="162" t="s">
        <v>1</v>
      </c>
      <c r="F162" s="163" t="s">
        <v>182</v>
      </c>
      <c r="H162" s="164">
        <v>1.92</v>
      </c>
      <c r="I162" s="165"/>
      <c r="L162" s="160"/>
      <c r="M162" s="166"/>
      <c r="N162" s="167"/>
      <c r="O162" s="167"/>
      <c r="P162" s="167"/>
      <c r="Q162" s="167"/>
      <c r="R162" s="167"/>
      <c r="S162" s="167"/>
      <c r="T162" s="168"/>
      <c r="AT162" s="162" t="s">
        <v>126</v>
      </c>
      <c r="AU162" s="162" t="s">
        <v>116</v>
      </c>
      <c r="AV162" s="13" t="s">
        <v>116</v>
      </c>
      <c r="AW162" s="13" t="s">
        <v>31</v>
      </c>
      <c r="AX162" s="13" t="s">
        <v>75</v>
      </c>
      <c r="AY162" s="162" t="s">
        <v>109</v>
      </c>
    </row>
    <row r="163" spans="2:51" s="14" customFormat="1">
      <c r="B163" s="169"/>
      <c r="D163" s="161" t="s">
        <v>126</v>
      </c>
      <c r="E163" s="170" t="s">
        <v>1</v>
      </c>
      <c r="F163" s="171" t="s">
        <v>183</v>
      </c>
      <c r="H163" s="170" t="s">
        <v>1</v>
      </c>
      <c r="I163" s="172"/>
      <c r="L163" s="169"/>
      <c r="M163" s="173"/>
      <c r="N163" s="174"/>
      <c r="O163" s="174"/>
      <c r="P163" s="174"/>
      <c r="Q163" s="174"/>
      <c r="R163" s="174"/>
      <c r="S163" s="174"/>
      <c r="T163" s="175"/>
      <c r="AT163" s="170" t="s">
        <v>126</v>
      </c>
      <c r="AU163" s="170" t="s">
        <v>116</v>
      </c>
      <c r="AV163" s="14" t="s">
        <v>80</v>
      </c>
      <c r="AW163" s="14" t="s">
        <v>31</v>
      </c>
      <c r="AX163" s="14" t="s">
        <v>75</v>
      </c>
      <c r="AY163" s="170" t="s">
        <v>109</v>
      </c>
    </row>
    <row r="164" spans="2:51" s="13" customFormat="1">
      <c r="B164" s="160"/>
      <c r="D164" s="161" t="s">
        <v>126</v>
      </c>
      <c r="E164" s="162" t="s">
        <v>1</v>
      </c>
      <c r="F164" s="163" t="s">
        <v>184</v>
      </c>
      <c r="H164" s="164">
        <v>2.52</v>
      </c>
      <c r="I164" s="165"/>
      <c r="L164" s="160"/>
      <c r="M164" s="166"/>
      <c r="N164" s="167"/>
      <c r="O164" s="167"/>
      <c r="P164" s="167"/>
      <c r="Q164" s="167"/>
      <c r="R164" s="167"/>
      <c r="S164" s="167"/>
      <c r="T164" s="168"/>
      <c r="AT164" s="162" t="s">
        <v>126</v>
      </c>
      <c r="AU164" s="162" t="s">
        <v>116</v>
      </c>
      <c r="AV164" s="13" t="s">
        <v>116</v>
      </c>
      <c r="AW164" s="13" t="s">
        <v>31</v>
      </c>
      <c r="AX164" s="13" t="s">
        <v>75</v>
      </c>
      <c r="AY164" s="162" t="s">
        <v>109</v>
      </c>
    </row>
    <row r="165" spans="2:51" s="16" customFormat="1">
      <c r="B165" s="184"/>
      <c r="D165" s="161" t="s">
        <v>126</v>
      </c>
      <c r="E165" s="185" t="s">
        <v>1</v>
      </c>
      <c r="F165" s="186" t="s">
        <v>185</v>
      </c>
      <c r="H165" s="187">
        <v>240.12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5" t="s">
        <v>126</v>
      </c>
      <c r="AU165" s="185" t="s">
        <v>116</v>
      </c>
      <c r="AV165" s="16" t="s">
        <v>122</v>
      </c>
      <c r="AW165" s="16" t="s">
        <v>31</v>
      </c>
      <c r="AX165" s="16" t="s">
        <v>75</v>
      </c>
      <c r="AY165" s="185" t="s">
        <v>109</v>
      </c>
    </row>
    <row r="166" spans="2:51" s="14" customFormat="1">
      <c r="B166" s="169"/>
      <c r="D166" s="161" t="s">
        <v>126</v>
      </c>
      <c r="E166" s="170" t="s">
        <v>1</v>
      </c>
      <c r="F166" s="171" t="s">
        <v>186</v>
      </c>
      <c r="H166" s="170" t="s">
        <v>1</v>
      </c>
      <c r="I166" s="172"/>
      <c r="L166" s="169"/>
      <c r="M166" s="173"/>
      <c r="N166" s="174"/>
      <c r="O166" s="174"/>
      <c r="P166" s="174"/>
      <c r="Q166" s="174"/>
      <c r="R166" s="174"/>
      <c r="S166" s="174"/>
      <c r="T166" s="175"/>
      <c r="AT166" s="170" t="s">
        <v>126</v>
      </c>
      <c r="AU166" s="170" t="s">
        <v>116</v>
      </c>
      <c r="AV166" s="14" t="s">
        <v>80</v>
      </c>
      <c r="AW166" s="14" t="s">
        <v>31</v>
      </c>
      <c r="AX166" s="14" t="s">
        <v>75</v>
      </c>
      <c r="AY166" s="170" t="s">
        <v>109</v>
      </c>
    </row>
    <row r="167" spans="2:51" s="13" customFormat="1">
      <c r="B167" s="160"/>
      <c r="D167" s="161" t="s">
        <v>126</v>
      </c>
      <c r="E167" s="162" t="s">
        <v>1</v>
      </c>
      <c r="F167" s="163" t="s">
        <v>187</v>
      </c>
      <c r="H167" s="164">
        <v>4.32</v>
      </c>
      <c r="I167" s="165"/>
      <c r="L167" s="160"/>
      <c r="M167" s="166"/>
      <c r="N167" s="167"/>
      <c r="O167" s="167"/>
      <c r="P167" s="167"/>
      <c r="Q167" s="167"/>
      <c r="R167" s="167"/>
      <c r="S167" s="167"/>
      <c r="T167" s="168"/>
      <c r="AT167" s="162" t="s">
        <v>126</v>
      </c>
      <c r="AU167" s="162" t="s">
        <v>116</v>
      </c>
      <c r="AV167" s="13" t="s">
        <v>116</v>
      </c>
      <c r="AW167" s="13" t="s">
        <v>31</v>
      </c>
      <c r="AX167" s="13" t="s">
        <v>75</v>
      </c>
      <c r="AY167" s="162" t="s">
        <v>109</v>
      </c>
    </row>
    <row r="168" spans="2:51" s="14" customFormat="1">
      <c r="B168" s="169"/>
      <c r="D168" s="161" t="s">
        <v>126</v>
      </c>
      <c r="E168" s="170" t="s">
        <v>1</v>
      </c>
      <c r="F168" s="171" t="s">
        <v>188</v>
      </c>
      <c r="H168" s="170" t="s">
        <v>1</v>
      </c>
      <c r="I168" s="172"/>
      <c r="L168" s="169"/>
      <c r="M168" s="173"/>
      <c r="N168" s="174"/>
      <c r="O168" s="174"/>
      <c r="P168" s="174"/>
      <c r="Q168" s="174"/>
      <c r="R168" s="174"/>
      <c r="S168" s="174"/>
      <c r="T168" s="175"/>
      <c r="AT168" s="170" t="s">
        <v>126</v>
      </c>
      <c r="AU168" s="170" t="s">
        <v>116</v>
      </c>
      <c r="AV168" s="14" t="s">
        <v>80</v>
      </c>
      <c r="AW168" s="14" t="s">
        <v>31</v>
      </c>
      <c r="AX168" s="14" t="s">
        <v>75</v>
      </c>
      <c r="AY168" s="170" t="s">
        <v>109</v>
      </c>
    </row>
    <row r="169" spans="2:51" s="13" customFormat="1">
      <c r="B169" s="160"/>
      <c r="D169" s="161" t="s">
        <v>126</v>
      </c>
      <c r="E169" s="162" t="s">
        <v>1</v>
      </c>
      <c r="F169" s="163" t="s">
        <v>189</v>
      </c>
      <c r="H169" s="164">
        <v>6.75</v>
      </c>
      <c r="I169" s="165"/>
      <c r="L169" s="160"/>
      <c r="M169" s="166"/>
      <c r="N169" s="167"/>
      <c r="O169" s="167"/>
      <c r="P169" s="167"/>
      <c r="Q169" s="167"/>
      <c r="R169" s="167"/>
      <c r="S169" s="167"/>
      <c r="T169" s="168"/>
      <c r="AT169" s="162" t="s">
        <v>126</v>
      </c>
      <c r="AU169" s="162" t="s">
        <v>116</v>
      </c>
      <c r="AV169" s="13" t="s">
        <v>116</v>
      </c>
      <c r="AW169" s="13" t="s">
        <v>31</v>
      </c>
      <c r="AX169" s="13" t="s">
        <v>75</v>
      </c>
      <c r="AY169" s="162" t="s">
        <v>109</v>
      </c>
    </row>
    <row r="170" spans="2:51" s="14" customFormat="1">
      <c r="B170" s="169"/>
      <c r="D170" s="161" t="s">
        <v>126</v>
      </c>
      <c r="E170" s="170" t="s">
        <v>1</v>
      </c>
      <c r="F170" s="171" t="s">
        <v>190</v>
      </c>
      <c r="H170" s="170" t="s">
        <v>1</v>
      </c>
      <c r="I170" s="172"/>
      <c r="L170" s="169"/>
      <c r="M170" s="173"/>
      <c r="N170" s="174"/>
      <c r="O170" s="174"/>
      <c r="P170" s="174"/>
      <c r="Q170" s="174"/>
      <c r="R170" s="174"/>
      <c r="S170" s="174"/>
      <c r="T170" s="175"/>
      <c r="AT170" s="170" t="s">
        <v>126</v>
      </c>
      <c r="AU170" s="170" t="s">
        <v>116</v>
      </c>
      <c r="AV170" s="14" t="s">
        <v>80</v>
      </c>
      <c r="AW170" s="14" t="s">
        <v>31</v>
      </c>
      <c r="AX170" s="14" t="s">
        <v>75</v>
      </c>
      <c r="AY170" s="170" t="s">
        <v>109</v>
      </c>
    </row>
    <row r="171" spans="2:51" s="13" customFormat="1">
      <c r="B171" s="160"/>
      <c r="D171" s="161" t="s">
        <v>126</v>
      </c>
      <c r="E171" s="162" t="s">
        <v>1</v>
      </c>
      <c r="F171" s="163" t="s">
        <v>191</v>
      </c>
      <c r="H171" s="164">
        <v>0.93600000000000005</v>
      </c>
      <c r="I171" s="165"/>
      <c r="L171" s="160"/>
      <c r="M171" s="166"/>
      <c r="N171" s="167"/>
      <c r="O171" s="167"/>
      <c r="P171" s="167"/>
      <c r="Q171" s="167"/>
      <c r="R171" s="167"/>
      <c r="S171" s="167"/>
      <c r="T171" s="168"/>
      <c r="AT171" s="162" t="s">
        <v>126</v>
      </c>
      <c r="AU171" s="162" t="s">
        <v>116</v>
      </c>
      <c r="AV171" s="13" t="s">
        <v>116</v>
      </c>
      <c r="AW171" s="13" t="s">
        <v>31</v>
      </c>
      <c r="AX171" s="13" t="s">
        <v>75</v>
      </c>
      <c r="AY171" s="162" t="s">
        <v>109</v>
      </c>
    </row>
    <row r="172" spans="2:51" s="14" customFormat="1">
      <c r="B172" s="169"/>
      <c r="D172" s="161" t="s">
        <v>126</v>
      </c>
      <c r="E172" s="170" t="s">
        <v>1</v>
      </c>
      <c r="F172" s="171" t="s">
        <v>192</v>
      </c>
      <c r="H172" s="170" t="s">
        <v>1</v>
      </c>
      <c r="I172" s="172"/>
      <c r="L172" s="169"/>
      <c r="M172" s="173"/>
      <c r="N172" s="174"/>
      <c r="O172" s="174"/>
      <c r="P172" s="174"/>
      <c r="Q172" s="174"/>
      <c r="R172" s="174"/>
      <c r="S172" s="174"/>
      <c r="T172" s="175"/>
      <c r="AT172" s="170" t="s">
        <v>126</v>
      </c>
      <c r="AU172" s="170" t="s">
        <v>116</v>
      </c>
      <c r="AV172" s="14" t="s">
        <v>80</v>
      </c>
      <c r="AW172" s="14" t="s">
        <v>31</v>
      </c>
      <c r="AX172" s="14" t="s">
        <v>75</v>
      </c>
      <c r="AY172" s="170" t="s">
        <v>109</v>
      </c>
    </row>
    <row r="173" spans="2:51" s="13" customFormat="1">
      <c r="B173" s="160"/>
      <c r="D173" s="161" t="s">
        <v>126</v>
      </c>
      <c r="E173" s="162" t="s">
        <v>1</v>
      </c>
      <c r="F173" s="163" t="s">
        <v>193</v>
      </c>
      <c r="H173" s="164">
        <v>1.26</v>
      </c>
      <c r="I173" s="165"/>
      <c r="L173" s="160"/>
      <c r="M173" s="166"/>
      <c r="N173" s="167"/>
      <c r="O173" s="167"/>
      <c r="P173" s="167"/>
      <c r="Q173" s="167"/>
      <c r="R173" s="167"/>
      <c r="S173" s="167"/>
      <c r="T173" s="168"/>
      <c r="AT173" s="162" t="s">
        <v>126</v>
      </c>
      <c r="AU173" s="162" t="s">
        <v>116</v>
      </c>
      <c r="AV173" s="13" t="s">
        <v>116</v>
      </c>
      <c r="AW173" s="13" t="s">
        <v>31</v>
      </c>
      <c r="AX173" s="13" t="s">
        <v>75</v>
      </c>
      <c r="AY173" s="162" t="s">
        <v>109</v>
      </c>
    </row>
    <row r="174" spans="2:51" s="16" customFormat="1">
      <c r="B174" s="184"/>
      <c r="D174" s="161" t="s">
        <v>126</v>
      </c>
      <c r="E174" s="185" t="s">
        <v>1</v>
      </c>
      <c r="F174" s="186" t="s">
        <v>185</v>
      </c>
      <c r="H174" s="187">
        <v>13.266</v>
      </c>
      <c r="I174" s="188"/>
      <c r="L174" s="184"/>
      <c r="M174" s="189"/>
      <c r="N174" s="190"/>
      <c r="O174" s="190"/>
      <c r="P174" s="190"/>
      <c r="Q174" s="190"/>
      <c r="R174" s="190"/>
      <c r="S174" s="190"/>
      <c r="T174" s="191"/>
      <c r="AT174" s="185" t="s">
        <v>126</v>
      </c>
      <c r="AU174" s="185" t="s">
        <v>116</v>
      </c>
      <c r="AV174" s="16" t="s">
        <v>122</v>
      </c>
      <c r="AW174" s="16" t="s">
        <v>31</v>
      </c>
      <c r="AX174" s="16" t="s">
        <v>75</v>
      </c>
      <c r="AY174" s="185" t="s">
        <v>109</v>
      </c>
    </row>
    <row r="175" spans="2:51" s="14" customFormat="1">
      <c r="B175" s="169"/>
      <c r="D175" s="161" t="s">
        <v>126</v>
      </c>
      <c r="E175" s="170" t="s">
        <v>1</v>
      </c>
      <c r="F175" s="171" t="s">
        <v>194</v>
      </c>
      <c r="H175" s="170" t="s">
        <v>1</v>
      </c>
      <c r="I175" s="172"/>
      <c r="L175" s="169"/>
      <c r="M175" s="173"/>
      <c r="N175" s="174"/>
      <c r="O175" s="174"/>
      <c r="P175" s="174"/>
      <c r="Q175" s="174"/>
      <c r="R175" s="174"/>
      <c r="S175" s="174"/>
      <c r="T175" s="175"/>
      <c r="AT175" s="170" t="s">
        <v>126</v>
      </c>
      <c r="AU175" s="170" t="s">
        <v>116</v>
      </c>
      <c r="AV175" s="14" t="s">
        <v>80</v>
      </c>
      <c r="AW175" s="14" t="s">
        <v>31</v>
      </c>
      <c r="AX175" s="14" t="s">
        <v>75</v>
      </c>
      <c r="AY175" s="170" t="s">
        <v>109</v>
      </c>
    </row>
    <row r="176" spans="2:51" s="13" customFormat="1">
      <c r="B176" s="160"/>
      <c r="D176" s="161" t="s">
        <v>126</v>
      </c>
      <c r="E176" s="162" t="s">
        <v>1</v>
      </c>
      <c r="F176" s="163" t="s">
        <v>195</v>
      </c>
      <c r="H176" s="164">
        <v>8.5920000000000005</v>
      </c>
      <c r="I176" s="165"/>
      <c r="L176" s="160"/>
      <c r="M176" s="166"/>
      <c r="N176" s="167"/>
      <c r="O176" s="167"/>
      <c r="P176" s="167"/>
      <c r="Q176" s="167"/>
      <c r="R176" s="167"/>
      <c r="S176" s="167"/>
      <c r="T176" s="168"/>
      <c r="AT176" s="162" t="s">
        <v>126</v>
      </c>
      <c r="AU176" s="162" t="s">
        <v>116</v>
      </c>
      <c r="AV176" s="13" t="s">
        <v>116</v>
      </c>
      <c r="AW176" s="13" t="s">
        <v>31</v>
      </c>
      <c r="AX176" s="13" t="s">
        <v>75</v>
      </c>
      <c r="AY176" s="162" t="s">
        <v>109</v>
      </c>
    </row>
    <row r="177" spans="1:65" s="14" customFormat="1">
      <c r="B177" s="169"/>
      <c r="D177" s="161" t="s">
        <v>126</v>
      </c>
      <c r="E177" s="170" t="s">
        <v>1</v>
      </c>
      <c r="F177" s="171" t="s">
        <v>196</v>
      </c>
      <c r="H177" s="170" t="s">
        <v>1</v>
      </c>
      <c r="I177" s="172"/>
      <c r="L177" s="169"/>
      <c r="M177" s="173"/>
      <c r="N177" s="174"/>
      <c r="O177" s="174"/>
      <c r="P177" s="174"/>
      <c r="Q177" s="174"/>
      <c r="R177" s="174"/>
      <c r="S177" s="174"/>
      <c r="T177" s="175"/>
      <c r="AT177" s="170" t="s">
        <v>126</v>
      </c>
      <c r="AU177" s="170" t="s">
        <v>116</v>
      </c>
      <c r="AV177" s="14" t="s">
        <v>80</v>
      </c>
      <c r="AW177" s="14" t="s">
        <v>31</v>
      </c>
      <c r="AX177" s="14" t="s">
        <v>75</v>
      </c>
      <c r="AY177" s="170" t="s">
        <v>109</v>
      </c>
    </row>
    <row r="178" spans="1:65" s="13" customFormat="1">
      <c r="B178" s="160"/>
      <c r="D178" s="161" t="s">
        <v>126</v>
      </c>
      <c r="E178" s="162" t="s">
        <v>1</v>
      </c>
      <c r="F178" s="163" t="s">
        <v>197</v>
      </c>
      <c r="H178" s="164">
        <v>17.28</v>
      </c>
      <c r="I178" s="165"/>
      <c r="L178" s="160"/>
      <c r="M178" s="166"/>
      <c r="N178" s="167"/>
      <c r="O178" s="167"/>
      <c r="P178" s="167"/>
      <c r="Q178" s="167"/>
      <c r="R178" s="167"/>
      <c r="S178" s="167"/>
      <c r="T178" s="168"/>
      <c r="AT178" s="162" t="s">
        <v>126</v>
      </c>
      <c r="AU178" s="162" t="s">
        <v>116</v>
      </c>
      <c r="AV178" s="13" t="s">
        <v>116</v>
      </c>
      <c r="AW178" s="13" t="s">
        <v>31</v>
      </c>
      <c r="AX178" s="13" t="s">
        <v>75</v>
      </c>
      <c r="AY178" s="162" t="s">
        <v>109</v>
      </c>
    </row>
    <row r="179" spans="1:65" s="14" customFormat="1">
      <c r="B179" s="169"/>
      <c r="D179" s="161" t="s">
        <v>126</v>
      </c>
      <c r="E179" s="170" t="s">
        <v>1</v>
      </c>
      <c r="F179" s="171" t="s">
        <v>198</v>
      </c>
      <c r="H179" s="170" t="s">
        <v>1</v>
      </c>
      <c r="I179" s="172"/>
      <c r="L179" s="169"/>
      <c r="M179" s="173"/>
      <c r="N179" s="174"/>
      <c r="O179" s="174"/>
      <c r="P179" s="174"/>
      <c r="Q179" s="174"/>
      <c r="R179" s="174"/>
      <c r="S179" s="174"/>
      <c r="T179" s="175"/>
      <c r="AT179" s="170" t="s">
        <v>126</v>
      </c>
      <c r="AU179" s="170" t="s">
        <v>116</v>
      </c>
      <c r="AV179" s="14" t="s">
        <v>80</v>
      </c>
      <c r="AW179" s="14" t="s">
        <v>31</v>
      </c>
      <c r="AX179" s="14" t="s">
        <v>75</v>
      </c>
      <c r="AY179" s="170" t="s">
        <v>109</v>
      </c>
    </row>
    <row r="180" spans="1:65" s="13" customFormat="1">
      <c r="B180" s="160"/>
      <c r="D180" s="161" t="s">
        <v>126</v>
      </c>
      <c r="E180" s="162" t="s">
        <v>1</v>
      </c>
      <c r="F180" s="163" t="s">
        <v>199</v>
      </c>
      <c r="H180" s="164">
        <v>78</v>
      </c>
      <c r="I180" s="165"/>
      <c r="L180" s="160"/>
      <c r="M180" s="166"/>
      <c r="N180" s="167"/>
      <c r="O180" s="167"/>
      <c r="P180" s="167"/>
      <c r="Q180" s="167"/>
      <c r="R180" s="167"/>
      <c r="S180" s="167"/>
      <c r="T180" s="168"/>
      <c r="AT180" s="162" t="s">
        <v>126</v>
      </c>
      <c r="AU180" s="162" t="s">
        <v>116</v>
      </c>
      <c r="AV180" s="13" t="s">
        <v>116</v>
      </c>
      <c r="AW180" s="13" t="s">
        <v>31</v>
      </c>
      <c r="AX180" s="13" t="s">
        <v>75</v>
      </c>
      <c r="AY180" s="162" t="s">
        <v>109</v>
      </c>
    </row>
    <row r="181" spans="1:65" s="14" customFormat="1">
      <c r="B181" s="169"/>
      <c r="D181" s="161" t="s">
        <v>126</v>
      </c>
      <c r="E181" s="170" t="s">
        <v>1</v>
      </c>
      <c r="F181" s="171" t="s">
        <v>200</v>
      </c>
      <c r="H181" s="170" t="s">
        <v>1</v>
      </c>
      <c r="I181" s="172"/>
      <c r="L181" s="169"/>
      <c r="M181" s="173"/>
      <c r="N181" s="174"/>
      <c r="O181" s="174"/>
      <c r="P181" s="174"/>
      <c r="Q181" s="174"/>
      <c r="R181" s="174"/>
      <c r="S181" s="174"/>
      <c r="T181" s="175"/>
      <c r="AT181" s="170" t="s">
        <v>126</v>
      </c>
      <c r="AU181" s="170" t="s">
        <v>116</v>
      </c>
      <c r="AV181" s="14" t="s">
        <v>80</v>
      </c>
      <c r="AW181" s="14" t="s">
        <v>31</v>
      </c>
      <c r="AX181" s="14" t="s">
        <v>75</v>
      </c>
      <c r="AY181" s="170" t="s">
        <v>109</v>
      </c>
    </row>
    <row r="182" spans="1:65" s="13" customFormat="1">
      <c r="B182" s="160"/>
      <c r="D182" s="161" t="s">
        <v>126</v>
      </c>
      <c r="E182" s="162" t="s">
        <v>1</v>
      </c>
      <c r="F182" s="163" t="s">
        <v>201</v>
      </c>
      <c r="H182" s="164">
        <v>1.35</v>
      </c>
      <c r="I182" s="165"/>
      <c r="L182" s="160"/>
      <c r="M182" s="166"/>
      <c r="N182" s="167"/>
      <c r="O182" s="167"/>
      <c r="P182" s="167"/>
      <c r="Q182" s="167"/>
      <c r="R182" s="167"/>
      <c r="S182" s="167"/>
      <c r="T182" s="168"/>
      <c r="AT182" s="162" t="s">
        <v>126</v>
      </c>
      <c r="AU182" s="162" t="s">
        <v>116</v>
      </c>
      <c r="AV182" s="13" t="s">
        <v>116</v>
      </c>
      <c r="AW182" s="13" t="s">
        <v>31</v>
      </c>
      <c r="AX182" s="13" t="s">
        <v>75</v>
      </c>
      <c r="AY182" s="162" t="s">
        <v>109</v>
      </c>
    </row>
    <row r="183" spans="1:65" s="14" customFormat="1">
      <c r="B183" s="169"/>
      <c r="D183" s="161" t="s">
        <v>126</v>
      </c>
      <c r="E183" s="170" t="s">
        <v>1</v>
      </c>
      <c r="F183" s="171" t="s">
        <v>202</v>
      </c>
      <c r="H183" s="170" t="s">
        <v>1</v>
      </c>
      <c r="I183" s="172"/>
      <c r="L183" s="169"/>
      <c r="M183" s="173"/>
      <c r="N183" s="174"/>
      <c r="O183" s="174"/>
      <c r="P183" s="174"/>
      <c r="Q183" s="174"/>
      <c r="R183" s="174"/>
      <c r="S183" s="174"/>
      <c r="T183" s="175"/>
      <c r="AT183" s="170" t="s">
        <v>126</v>
      </c>
      <c r="AU183" s="170" t="s">
        <v>116</v>
      </c>
      <c r="AV183" s="14" t="s">
        <v>80</v>
      </c>
      <c r="AW183" s="14" t="s">
        <v>31</v>
      </c>
      <c r="AX183" s="14" t="s">
        <v>75</v>
      </c>
      <c r="AY183" s="170" t="s">
        <v>109</v>
      </c>
    </row>
    <row r="184" spans="1:65" s="13" customFormat="1">
      <c r="B184" s="160"/>
      <c r="D184" s="161" t="s">
        <v>126</v>
      </c>
      <c r="E184" s="162" t="s">
        <v>1</v>
      </c>
      <c r="F184" s="163" t="s">
        <v>203</v>
      </c>
      <c r="H184" s="164">
        <v>2.16</v>
      </c>
      <c r="I184" s="165"/>
      <c r="L184" s="160"/>
      <c r="M184" s="166"/>
      <c r="N184" s="167"/>
      <c r="O184" s="167"/>
      <c r="P184" s="167"/>
      <c r="Q184" s="167"/>
      <c r="R184" s="167"/>
      <c r="S184" s="167"/>
      <c r="T184" s="168"/>
      <c r="AT184" s="162" t="s">
        <v>126</v>
      </c>
      <c r="AU184" s="162" t="s">
        <v>116</v>
      </c>
      <c r="AV184" s="13" t="s">
        <v>116</v>
      </c>
      <c r="AW184" s="13" t="s">
        <v>31</v>
      </c>
      <c r="AX184" s="13" t="s">
        <v>75</v>
      </c>
      <c r="AY184" s="162" t="s">
        <v>109</v>
      </c>
    </row>
    <row r="185" spans="1:65" s="16" customFormat="1">
      <c r="B185" s="184"/>
      <c r="D185" s="161" t="s">
        <v>126</v>
      </c>
      <c r="E185" s="185" t="s">
        <v>1</v>
      </c>
      <c r="F185" s="186" t="s">
        <v>185</v>
      </c>
      <c r="H185" s="187">
        <v>107.38199999999999</v>
      </c>
      <c r="I185" s="188"/>
      <c r="L185" s="184"/>
      <c r="M185" s="189"/>
      <c r="N185" s="190"/>
      <c r="O185" s="190"/>
      <c r="P185" s="190"/>
      <c r="Q185" s="190"/>
      <c r="R185" s="190"/>
      <c r="S185" s="190"/>
      <c r="T185" s="191"/>
      <c r="AT185" s="185" t="s">
        <v>126</v>
      </c>
      <c r="AU185" s="185" t="s">
        <v>116</v>
      </c>
      <c r="AV185" s="16" t="s">
        <v>122</v>
      </c>
      <c r="AW185" s="16" t="s">
        <v>31</v>
      </c>
      <c r="AX185" s="16" t="s">
        <v>75</v>
      </c>
      <c r="AY185" s="185" t="s">
        <v>109</v>
      </c>
    </row>
    <row r="186" spans="1:65" s="14" customFormat="1">
      <c r="B186" s="169"/>
      <c r="D186" s="161" t="s">
        <v>126</v>
      </c>
      <c r="E186" s="170" t="s">
        <v>1</v>
      </c>
      <c r="F186" s="171" t="s">
        <v>204</v>
      </c>
      <c r="H186" s="170" t="s">
        <v>1</v>
      </c>
      <c r="I186" s="172"/>
      <c r="L186" s="169"/>
      <c r="M186" s="173"/>
      <c r="N186" s="174"/>
      <c r="O186" s="174"/>
      <c r="P186" s="174"/>
      <c r="Q186" s="174"/>
      <c r="R186" s="174"/>
      <c r="S186" s="174"/>
      <c r="T186" s="175"/>
      <c r="AT186" s="170" t="s">
        <v>126</v>
      </c>
      <c r="AU186" s="170" t="s">
        <v>116</v>
      </c>
      <c r="AV186" s="14" t="s">
        <v>80</v>
      </c>
      <c r="AW186" s="14" t="s">
        <v>31</v>
      </c>
      <c r="AX186" s="14" t="s">
        <v>75</v>
      </c>
      <c r="AY186" s="170" t="s">
        <v>109</v>
      </c>
    </row>
    <row r="187" spans="1:65" s="13" customFormat="1">
      <c r="B187" s="160"/>
      <c r="D187" s="161" t="s">
        <v>126</v>
      </c>
      <c r="E187" s="162" t="s">
        <v>1</v>
      </c>
      <c r="F187" s="163" t="s">
        <v>205</v>
      </c>
      <c r="H187" s="164">
        <v>364.8</v>
      </c>
      <c r="I187" s="165"/>
      <c r="L187" s="160"/>
      <c r="M187" s="166"/>
      <c r="N187" s="167"/>
      <c r="O187" s="167"/>
      <c r="P187" s="167"/>
      <c r="Q187" s="167"/>
      <c r="R187" s="167"/>
      <c r="S187" s="167"/>
      <c r="T187" s="168"/>
      <c r="AT187" s="162" t="s">
        <v>126</v>
      </c>
      <c r="AU187" s="162" t="s">
        <v>116</v>
      </c>
      <c r="AV187" s="13" t="s">
        <v>116</v>
      </c>
      <c r="AW187" s="13" t="s">
        <v>31</v>
      </c>
      <c r="AX187" s="13" t="s">
        <v>75</v>
      </c>
      <c r="AY187" s="162" t="s">
        <v>109</v>
      </c>
    </row>
    <row r="188" spans="1:65" s="16" customFormat="1">
      <c r="B188" s="184"/>
      <c r="D188" s="161" t="s">
        <v>126</v>
      </c>
      <c r="E188" s="185" t="s">
        <v>1</v>
      </c>
      <c r="F188" s="186" t="s">
        <v>185</v>
      </c>
      <c r="H188" s="187">
        <v>364.8</v>
      </c>
      <c r="I188" s="188"/>
      <c r="L188" s="184"/>
      <c r="M188" s="189"/>
      <c r="N188" s="190"/>
      <c r="O188" s="190"/>
      <c r="P188" s="190"/>
      <c r="Q188" s="190"/>
      <c r="R188" s="190"/>
      <c r="S188" s="190"/>
      <c r="T188" s="191"/>
      <c r="AT188" s="185" t="s">
        <v>126</v>
      </c>
      <c r="AU188" s="185" t="s">
        <v>116</v>
      </c>
      <c r="AV188" s="16" t="s">
        <v>122</v>
      </c>
      <c r="AW188" s="16" t="s">
        <v>31</v>
      </c>
      <c r="AX188" s="16" t="s">
        <v>75</v>
      </c>
      <c r="AY188" s="185" t="s">
        <v>109</v>
      </c>
    </row>
    <row r="189" spans="1:65" s="15" customFormat="1">
      <c r="B189" s="176"/>
      <c r="D189" s="161" t="s">
        <v>126</v>
      </c>
      <c r="E189" s="177" t="s">
        <v>1</v>
      </c>
      <c r="F189" s="178" t="s">
        <v>158</v>
      </c>
      <c r="H189" s="179">
        <v>725.5680000000001</v>
      </c>
      <c r="I189" s="180"/>
      <c r="L189" s="176"/>
      <c r="M189" s="181"/>
      <c r="N189" s="182"/>
      <c r="O189" s="182"/>
      <c r="P189" s="182"/>
      <c r="Q189" s="182"/>
      <c r="R189" s="182"/>
      <c r="S189" s="182"/>
      <c r="T189" s="183"/>
      <c r="AT189" s="177" t="s">
        <v>126</v>
      </c>
      <c r="AU189" s="177" t="s">
        <v>116</v>
      </c>
      <c r="AV189" s="15" t="s">
        <v>115</v>
      </c>
      <c r="AW189" s="15" t="s">
        <v>31</v>
      </c>
      <c r="AX189" s="15" t="s">
        <v>80</v>
      </c>
      <c r="AY189" s="177" t="s">
        <v>109</v>
      </c>
    </row>
    <row r="190" spans="1:65" s="2" customFormat="1" ht="37.75" customHeight="1">
      <c r="A190" s="33"/>
      <c r="B190" s="145"/>
      <c r="C190" s="146" t="s">
        <v>206</v>
      </c>
      <c r="D190" s="146" t="s">
        <v>111</v>
      </c>
      <c r="E190" s="147" t="s">
        <v>207</v>
      </c>
      <c r="F190" s="148" t="s">
        <v>208</v>
      </c>
      <c r="G190" s="149" t="s">
        <v>140</v>
      </c>
      <c r="H190" s="150">
        <v>362.78399999999999</v>
      </c>
      <c r="I190" s="151"/>
      <c r="J190" s="152">
        <f>ROUND(I190*H190,2)</f>
        <v>0</v>
      </c>
      <c r="K190" s="153"/>
      <c r="L190" s="34"/>
      <c r="M190" s="154" t="s">
        <v>1</v>
      </c>
      <c r="N190" s="155" t="s">
        <v>41</v>
      </c>
      <c r="O190" s="60"/>
      <c r="P190" s="156">
        <f>O190*H190</f>
        <v>0</v>
      </c>
      <c r="Q190" s="156">
        <v>0</v>
      </c>
      <c r="R190" s="156">
        <f>Q190*H190</f>
        <v>0</v>
      </c>
      <c r="S190" s="156">
        <v>0</v>
      </c>
      <c r="T190" s="15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8" t="s">
        <v>115</v>
      </c>
      <c r="AT190" s="158" t="s">
        <v>111</v>
      </c>
      <c r="AU190" s="158" t="s">
        <v>116</v>
      </c>
      <c r="AY190" s="18" t="s">
        <v>109</v>
      </c>
      <c r="BE190" s="159">
        <f>IF(N190="základná",J190,0)</f>
        <v>0</v>
      </c>
      <c r="BF190" s="159">
        <f>IF(N190="znížená",J190,0)</f>
        <v>0</v>
      </c>
      <c r="BG190" s="159">
        <f>IF(N190="zákl. prenesená",J190,0)</f>
        <v>0</v>
      </c>
      <c r="BH190" s="159">
        <f>IF(N190="zníž. prenesená",J190,0)</f>
        <v>0</v>
      </c>
      <c r="BI190" s="159">
        <f>IF(N190="nulová",J190,0)</f>
        <v>0</v>
      </c>
      <c r="BJ190" s="18" t="s">
        <v>116</v>
      </c>
      <c r="BK190" s="159">
        <f>ROUND(I190*H190,2)</f>
        <v>0</v>
      </c>
      <c r="BL190" s="18" t="s">
        <v>115</v>
      </c>
      <c r="BM190" s="158" t="s">
        <v>209</v>
      </c>
    </row>
    <row r="191" spans="1:65" s="14" customFormat="1">
      <c r="B191" s="169"/>
      <c r="D191" s="161" t="s">
        <v>126</v>
      </c>
      <c r="E191" s="170" t="s">
        <v>1</v>
      </c>
      <c r="F191" s="171" t="s">
        <v>163</v>
      </c>
      <c r="H191" s="170" t="s">
        <v>1</v>
      </c>
      <c r="I191" s="172"/>
      <c r="L191" s="169"/>
      <c r="M191" s="173"/>
      <c r="N191" s="174"/>
      <c r="O191" s="174"/>
      <c r="P191" s="174"/>
      <c r="Q191" s="174"/>
      <c r="R191" s="174"/>
      <c r="S191" s="174"/>
      <c r="T191" s="175"/>
      <c r="AT191" s="170" t="s">
        <v>126</v>
      </c>
      <c r="AU191" s="170" t="s">
        <v>116</v>
      </c>
      <c r="AV191" s="14" t="s">
        <v>80</v>
      </c>
      <c r="AW191" s="14" t="s">
        <v>31</v>
      </c>
      <c r="AX191" s="14" t="s">
        <v>75</v>
      </c>
      <c r="AY191" s="170" t="s">
        <v>109</v>
      </c>
    </row>
    <row r="192" spans="1:65" s="13" customFormat="1">
      <c r="B192" s="160"/>
      <c r="D192" s="161" t="s">
        <v>126</v>
      </c>
      <c r="E192" s="162" t="s">
        <v>1</v>
      </c>
      <c r="F192" s="163" t="s">
        <v>210</v>
      </c>
      <c r="H192" s="164">
        <v>362.78399999999999</v>
      </c>
      <c r="I192" s="165"/>
      <c r="L192" s="160"/>
      <c r="M192" s="166"/>
      <c r="N192" s="167"/>
      <c r="O192" s="167"/>
      <c r="P192" s="167"/>
      <c r="Q192" s="167"/>
      <c r="R192" s="167"/>
      <c r="S192" s="167"/>
      <c r="T192" s="168"/>
      <c r="AT192" s="162" t="s">
        <v>126</v>
      </c>
      <c r="AU192" s="162" t="s">
        <v>116</v>
      </c>
      <c r="AV192" s="13" t="s">
        <v>116</v>
      </c>
      <c r="AW192" s="13" t="s">
        <v>31</v>
      </c>
      <c r="AX192" s="13" t="s">
        <v>80</v>
      </c>
      <c r="AY192" s="162" t="s">
        <v>109</v>
      </c>
    </row>
    <row r="193" spans="1:65" s="2" customFormat="1" ht="24.15" customHeight="1">
      <c r="A193" s="33"/>
      <c r="B193" s="145"/>
      <c r="C193" s="146" t="s">
        <v>211</v>
      </c>
      <c r="D193" s="146" t="s">
        <v>111</v>
      </c>
      <c r="E193" s="147" t="s">
        <v>212</v>
      </c>
      <c r="F193" s="148" t="s">
        <v>213</v>
      </c>
      <c r="G193" s="149" t="s">
        <v>140</v>
      </c>
      <c r="H193" s="150">
        <v>2262.9679999999998</v>
      </c>
      <c r="I193" s="151"/>
      <c r="J193" s="152">
        <f>ROUND(I193*H193,2)</f>
        <v>0</v>
      </c>
      <c r="K193" s="153"/>
      <c r="L193" s="34"/>
      <c r="M193" s="154" t="s">
        <v>1</v>
      </c>
      <c r="N193" s="155" t="s">
        <v>41</v>
      </c>
      <c r="O193" s="60"/>
      <c r="P193" s="156">
        <f>O193*H193</f>
        <v>0</v>
      </c>
      <c r="Q193" s="156">
        <v>0</v>
      </c>
      <c r="R193" s="156">
        <f>Q193*H193</f>
        <v>0</v>
      </c>
      <c r="S193" s="156">
        <v>0</v>
      </c>
      <c r="T193" s="15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8" t="s">
        <v>115</v>
      </c>
      <c r="AT193" s="158" t="s">
        <v>111</v>
      </c>
      <c r="AU193" s="158" t="s">
        <v>116</v>
      </c>
      <c r="AY193" s="18" t="s">
        <v>109</v>
      </c>
      <c r="BE193" s="159">
        <f>IF(N193="základná",J193,0)</f>
        <v>0</v>
      </c>
      <c r="BF193" s="159">
        <f>IF(N193="znížená",J193,0)</f>
        <v>0</v>
      </c>
      <c r="BG193" s="159">
        <f>IF(N193="zákl. prenesená",J193,0)</f>
        <v>0</v>
      </c>
      <c r="BH193" s="159">
        <f>IF(N193="zníž. prenesená",J193,0)</f>
        <v>0</v>
      </c>
      <c r="BI193" s="159">
        <f>IF(N193="nulová",J193,0)</f>
        <v>0</v>
      </c>
      <c r="BJ193" s="18" t="s">
        <v>116</v>
      </c>
      <c r="BK193" s="159">
        <f>ROUND(I193*H193,2)</f>
        <v>0</v>
      </c>
      <c r="BL193" s="18" t="s">
        <v>115</v>
      </c>
      <c r="BM193" s="158" t="s">
        <v>214</v>
      </c>
    </row>
    <row r="194" spans="1:65" s="13" customFormat="1">
      <c r="B194" s="160"/>
      <c r="D194" s="161" t="s">
        <v>126</v>
      </c>
      <c r="E194" s="162" t="s">
        <v>1</v>
      </c>
      <c r="F194" s="163" t="s">
        <v>215</v>
      </c>
      <c r="H194" s="164">
        <v>2262.9679999999998</v>
      </c>
      <c r="I194" s="165"/>
      <c r="L194" s="160"/>
      <c r="M194" s="166"/>
      <c r="N194" s="167"/>
      <c r="O194" s="167"/>
      <c r="P194" s="167"/>
      <c r="Q194" s="167"/>
      <c r="R194" s="167"/>
      <c r="S194" s="167"/>
      <c r="T194" s="168"/>
      <c r="AT194" s="162" t="s">
        <v>126</v>
      </c>
      <c r="AU194" s="162" t="s">
        <v>116</v>
      </c>
      <c r="AV194" s="13" t="s">
        <v>116</v>
      </c>
      <c r="AW194" s="13" t="s">
        <v>31</v>
      </c>
      <c r="AX194" s="13" t="s">
        <v>80</v>
      </c>
      <c r="AY194" s="162" t="s">
        <v>109</v>
      </c>
    </row>
    <row r="195" spans="1:65" s="2" customFormat="1" ht="33" customHeight="1">
      <c r="A195" s="33"/>
      <c r="B195" s="145"/>
      <c r="C195" s="146" t="s">
        <v>216</v>
      </c>
      <c r="D195" s="146" t="s">
        <v>111</v>
      </c>
      <c r="E195" s="147" t="s">
        <v>217</v>
      </c>
      <c r="F195" s="148" t="s">
        <v>218</v>
      </c>
      <c r="G195" s="149" t="s">
        <v>140</v>
      </c>
      <c r="H195" s="150">
        <v>2262.9679999999998</v>
      </c>
      <c r="I195" s="151"/>
      <c r="J195" s="152">
        <f>ROUND(I195*H195,2)</f>
        <v>0</v>
      </c>
      <c r="K195" s="153"/>
      <c r="L195" s="34"/>
      <c r="M195" s="154" t="s">
        <v>1</v>
      </c>
      <c r="N195" s="155" t="s">
        <v>41</v>
      </c>
      <c r="O195" s="60"/>
      <c r="P195" s="156">
        <f>O195*H195</f>
        <v>0</v>
      </c>
      <c r="Q195" s="156">
        <v>0</v>
      </c>
      <c r="R195" s="156">
        <f>Q195*H195</f>
        <v>0</v>
      </c>
      <c r="S195" s="156">
        <v>0</v>
      </c>
      <c r="T195" s="15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8" t="s">
        <v>115</v>
      </c>
      <c r="AT195" s="158" t="s">
        <v>111</v>
      </c>
      <c r="AU195" s="158" t="s">
        <v>116</v>
      </c>
      <c r="AY195" s="18" t="s">
        <v>109</v>
      </c>
      <c r="BE195" s="159">
        <f>IF(N195="základná",J195,0)</f>
        <v>0</v>
      </c>
      <c r="BF195" s="159">
        <f>IF(N195="znížená",J195,0)</f>
        <v>0</v>
      </c>
      <c r="BG195" s="159">
        <f>IF(N195="zákl. prenesená",J195,0)</f>
        <v>0</v>
      </c>
      <c r="BH195" s="159">
        <f>IF(N195="zníž. prenesená",J195,0)</f>
        <v>0</v>
      </c>
      <c r="BI195" s="159">
        <f>IF(N195="nulová",J195,0)</f>
        <v>0</v>
      </c>
      <c r="BJ195" s="18" t="s">
        <v>116</v>
      </c>
      <c r="BK195" s="159">
        <f>ROUND(I195*H195,2)</f>
        <v>0</v>
      </c>
      <c r="BL195" s="18" t="s">
        <v>115</v>
      </c>
      <c r="BM195" s="158" t="s">
        <v>219</v>
      </c>
    </row>
    <row r="196" spans="1:65" s="12" customFormat="1" ht="22.75" customHeight="1">
      <c r="B196" s="132"/>
      <c r="D196" s="133" t="s">
        <v>74</v>
      </c>
      <c r="E196" s="143" t="s">
        <v>116</v>
      </c>
      <c r="F196" s="143" t="s">
        <v>220</v>
      </c>
      <c r="I196" s="135"/>
      <c r="J196" s="144">
        <f>BK196</f>
        <v>0</v>
      </c>
      <c r="L196" s="132"/>
      <c r="M196" s="137"/>
      <c r="N196" s="138"/>
      <c r="O196" s="138"/>
      <c r="P196" s="139">
        <f>SUM(P197:P202)</f>
        <v>0</v>
      </c>
      <c r="Q196" s="138"/>
      <c r="R196" s="139">
        <f>SUM(R197:R202)</f>
        <v>713.62440000000004</v>
      </c>
      <c r="S196" s="138"/>
      <c r="T196" s="140">
        <f>SUM(T197:T202)</f>
        <v>0</v>
      </c>
      <c r="AR196" s="133" t="s">
        <v>80</v>
      </c>
      <c r="AT196" s="141" t="s">
        <v>74</v>
      </c>
      <c r="AU196" s="141" t="s">
        <v>80</v>
      </c>
      <c r="AY196" s="133" t="s">
        <v>109</v>
      </c>
      <c r="BK196" s="142">
        <f>SUM(BK197:BK202)</f>
        <v>0</v>
      </c>
    </row>
    <row r="197" spans="1:65" s="2" customFormat="1" ht="24.15" customHeight="1">
      <c r="A197" s="33"/>
      <c r="B197" s="145"/>
      <c r="C197" s="146" t="s">
        <v>221</v>
      </c>
      <c r="D197" s="146" t="s">
        <v>111</v>
      </c>
      <c r="E197" s="147" t="s">
        <v>222</v>
      </c>
      <c r="F197" s="148" t="s">
        <v>223</v>
      </c>
      <c r="G197" s="149" t="s">
        <v>140</v>
      </c>
      <c r="H197" s="150">
        <v>356.1</v>
      </c>
      <c r="I197" s="151"/>
      <c r="J197" s="152">
        <f>ROUND(I197*H197,2)</f>
        <v>0</v>
      </c>
      <c r="K197" s="153"/>
      <c r="L197" s="34"/>
      <c r="M197" s="154" t="s">
        <v>1</v>
      </c>
      <c r="N197" s="155" t="s">
        <v>41</v>
      </c>
      <c r="O197" s="60"/>
      <c r="P197" s="156">
        <f>O197*H197</f>
        <v>0</v>
      </c>
      <c r="Q197" s="156">
        <v>2.004</v>
      </c>
      <c r="R197" s="156">
        <f>Q197*H197</f>
        <v>713.62440000000004</v>
      </c>
      <c r="S197" s="156">
        <v>0</v>
      </c>
      <c r="T197" s="15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8" t="s">
        <v>115</v>
      </c>
      <c r="AT197" s="158" t="s">
        <v>111</v>
      </c>
      <c r="AU197" s="158" t="s">
        <v>116</v>
      </c>
      <c r="AY197" s="18" t="s">
        <v>109</v>
      </c>
      <c r="BE197" s="159">
        <f>IF(N197="základná",J197,0)</f>
        <v>0</v>
      </c>
      <c r="BF197" s="159">
        <f>IF(N197="znížená",J197,0)</f>
        <v>0</v>
      </c>
      <c r="BG197" s="159">
        <f>IF(N197="zákl. prenesená",J197,0)</f>
        <v>0</v>
      </c>
      <c r="BH197" s="159">
        <f>IF(N197="zníž. prenesená",J197,0)</f>
        <v>0</v>
      </c>
      <c r="BI197" s="159">
        <f>IF(N197="nulová",J197,0)</f>
        <v>0</v>
      </c>
      <c r="BJ197" s="18" t="s">
        <v>116</v>
      </c>
      <c r="BK197" s="159">
        <f>ROUND(I197*H197,2)</f>
        <v>0</v>
      </c>
      <c r="BL197" s="18" t="s">
        <v>115</v>
      </c>
      <c r="BM197" s="158" t="s">
        <v>224</v>
      </c>
    </row>
    <row r="198" spans="1:65" s="14" customFormat="1">
      <c r="B198" s="169"/>
      <c r="D198" s="161" t="s">
        <v>126</v>
      </c>
      <c r="E198" s="170" t="s">
        <v>1</v>
      </c>
      <c r="F198" s="171" t="s">
        <v>225</v>
      </c>
      <c r="H198" s="170" t="s">
        <v>1</v>
      </c>
      <c r="I198" s="172"/>
      <c r="L198" s="169"/>
      <c r="M198" s="173"/>
      <c r="N198" s="174"/>
      <c r="O198" s="174"/>
      <c r="P198" s="174"/>
      <c r="Q198" s="174"/>
      <c r="R198" s="174"/>
      <c r="S198" s="174"/>
      <c r="T198" s="175"/>
      <c r="AT198" s="170" t="s">
        <v>126</v>
      </c>
      <c r="AU198" s="170" t="s">
        <v>116</v>
      </c>
      <c r="AV198" s="14" t="s">
        <v>80</v>
      </c>
      <c r="AW198" s="14" t="s">
        <v>31</v>
      </c>
      <c r="AX198" s="14" t="s">
        <v>75</v>
      </c>
      <c r="AY198" s="170" t="s">
        <v>109</v>
      </c>
    </row>
    <row r="199" spans="1:65" s="13" customFormat="1">
      <c r="B199" s="160"/>
      <c r="D199" s="161" t="s">
        <v>126</v>
      </c>
      <c r="E199" s="162" t="s">
        <v>1</v>
      </c>
      <c r="F199" s="163" t="s">
        <v>226</v>
      </c>
      <c r="H199" s="164">
        <v>139.5</v>
      </c>
      <c r="I199" s="165"/>
      <c r="L199" s="160"/>
      <c r="M199" s="166"/>
      <c r="N199" s="167"/>
      <c r="O199" s="167"/>
      <c r="P199" s="167"/>
      <c r="Q199" s="167"/>
      <c r="R199" s="167"/>
      <c r="S199" s="167"/>
      <c r="T199" s="168"/>
      <c r="AT199" s="162" t="s">
        <v>126</v>
      </c>
      <c r="AU199" s="162" t="s">
        <v>116</v>
      </c>
      <c r="AV199" s="13" t="s">
        <v>116</v>
      </c>
      <c r="AW199" s="13" t="s">
        <v>31</v>
      </c>
      <c r="AX199" s="13" t="s">
        <v>75</v>
      </c>
      <c r="AY199" s="162" t="s">
        <v>109</v>
      </c>
    </row>
    <row r="200" spans="1:65" s="13" customFormat="1">
      <c r="B200" s="160"/>
      <c r="D200" s="161" t="s">
        <v>126</v>
      </c>
      <c r="E200" s="162" t="s">
        <v>1</v>
      </c>
      <c r="F200" s="163" t="s">
        <v>227</v>
      </c>
      <c r="H200" s="164">
        <v>114.6</v>
      </c>
      <c r="I200" s="165"/>
      <c r="L200" s="160"/>
      <c r="M200" s="166"/>
      <c r="N200" s="167"/>
      <c r="O200" s="167"/>
      <c r="P200" s="167"/>
      <c r="Q200" s="167"/>
      <c r="R200" s="167"/>
      <c r="S200" s="167"/>
      <c r="T200" s="168"/>
      <c r="AT200" s="162" t="s">
        <v>126</v>
      </c>
      <c r="AU200" s="162" t="s">
        <v>116</v>
      </c>
      <c r="AV200" s="13" t="s">
        <v>116</v>
      </c>
      <c r="AW200" s="13" t="s">
        <v>31</v>
      </c>
      <c r="AX200" s="13" t="s">
        <v>75</v>
      </c>
      <c r="AY200" s="162" t="s">
        <v>109</v>
      </c>
    </row>
    <row r="201" spans="1:65" s="13" customFormat="1">
      <c r="B201" s="160"/>
      <c r="D201" s="161" t="s">
        <v>126</v>
      </c>
      <c r="E201" s="162" t="s">
        <v>1</v>
      </c>
      <c r="F201" s="163" t="s">
        <v>228</v>
      </c>
      <c r="H201" s="164">
        <v>102</v>
      </c>
      <c r="I201" s="165"/>
      <c r="L201" s="160"/>
      <c r="M201" s="166"/>
      <c r="N201" s="167"/>
      <c r="O201" s="167"/>
      <c r="P201" s="167"/>
      <c r="Q201" s="167"/>
      <c r="R201" s="167"/>
      <c r="S201" s="167"/>
      <c r="T201" s="168"/>
      <c r="AT201" s="162" t="s">
        <v>126</v>
      </c>
      <c r="AU201" s="162" t="s">
        <v>116</v>
      </c>
      <c r="AV201" s="13" t="s">
        <v>116</v>
      </c>
      <c r="AW201" s="13" t="s">
        <v>31</v>
      </c>
      <c r="AX201" s="13" t="s">
        <v>75</v>
      </c>
      <c r="AY201" s="162" t="s">
        <v>109</v>
      </c>
    </row>
    <row r="202" spans="1:65" s="15" customFormat="1">
      <c r="B202" s="176"/>
      <c r="D202" s="161" t="s">
        <v>126</v>
      </c>
      <c r="E202" s="177" t="s">
        <v>1</v>
      </c>
      <c r="F202" s="178" t="s">
        <v>158</v>
      </c>
      <c r="H202" s="179">
        <v>356.1</v>
      </c>
      <c r="I202" s="180"/>
      <c r="L202" s="176"/>
      <c r="M202" s="181"/>
      <c r="N202" s="182"/>
      <c r="O202" s="182"/>
      <c r="P202" s="182"/>
      <c r="Q202" s="182"/>
      <c r="R202" s="182"/>
      <c r="S202" s="182"/>
      <c r="T202" s="183"/>
      <c r="AT202" s="177" t="s">
        <v>126</v>
      </c>
      <c r="AU202" s="177" t="s">
        <v>116</v>
      </c>
      <c r="AV202" s="15" t="s">
        <v>115</v>
      </c>
      <c r="AW202" s="15" t="s">
        <v>31</v>
      </c>
      <c r="AX202" s="15" t="s">
        <v>80</v>
      </c>
      <c r="AY202" s="177" t="s">
        <v>109</v>
      </c>
    </row>
    <row r="203" spans="1:65" s="12" customFormat="1" ht="22.75" customHeight="1">
      <c r="B203" s="132"/>
      <c r="D203" s="133" t="s">
        <v>74</v>
      </c>
      <c r="E203" s="143" t="s">
        <v>122</v>
      </c>
      <c r="F203" s="143" t="s">
        <v>229</v>
      </c>
      <c r="I203" s="135"/>
      <c r="J203" s="144">
        <f>BK203</f>
        <v>0</v>
      </c>
      <c r="L203" s="132"/>
      <c r="M203" s="137"/>
      <c r="N203" s="138"/>
      <c r="O203" s="138"/>
      <c r="P203" s="139">
        <f>SUM(P204:P209)</f>
        <v>0</v>
      </c>
      <c r="Q203" s="138"/>
      <c r="R203" s="139">
        <f>SUM(R204:R209)</f>
        <v>46.301029920000005</v>
      </c>
      <c r="S203" s="138"/>
      <c r="T203" s="140">
        <f>SUM(T204:T209)</f>
        <v>0</v>
      </c>
      <c r="AR203" s="133" t="s">
        <v>80</v>
      </c>
      <c r="AT203" s="141" t="s">
        <v>74</v>
      </c>
      <c r="AU203" s="141" t="s">
        <v>80</v>
      </c>
      <c r="AY203" s="133" t="s">
        <v>109</v>
      </c>
      <c r="BK203" s="142">
        <f>SUM(BK204:BK209)</f>
        <v>0</v>
      </c>
    </row>
    <row r="204" spans="1:65" s="2" customFormat="1" ht="24.15" customHeight="1">
      <c r="A204" s="33"/>
      <c r="B204" s="145"/>
      <c r="C204" s="146" t="s">
        <v>230</v>
      </c>
      <c r="D204" s="146" t="s">
        <v>111</v>
      </c>
      <c r="E204" s="147" t="s">
        <v>231</v>
      </c>
      <c r="F204" s="148" t="s">
        <v>232</v>
      </c>
      <c r="G204" s="149" t="s">
        <v>120</v>
      </c>
      <c r="H204" s="150">
        <v>216</v>
      </c>
      <c r="I204" s="151"/>
      <c r="J204" s="152">
        <f>ROUND(I204*H204,2)</f>
        <v>0</v>
      </c>
      <c r="K204" s="153"/>
      <c r="L204" s="34"/>
      <c r="M204" s="154" t="s">
        <v>1</v>
      </c>
      <c r="N204" s="155" t="s">
        <v>41</v>
      </c>
      <c r="O204" s="60"/>
      <c r="P204" s="156">
        <f>O204*H204</f>
        <v>0</v>
      </c>
      <c r="Q204" s="156">
        <v>7.6619999999999995E-5</v>
      </c>
      <c r="R204" s="156">
        <f>Q204*H204</f>
        <v>1.6549919999999999E-2</v>
      </c>
      <c r="S204" s="156">
        <v>0</v>
      </c>
      <c r="T204" s="15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8" t="s">
        <v>115</v>
      </c>
      <c r="AT204" s="158" t="s">
        <v>111</v>
      </c>
      <c r="AU204" s="158" t="s">
        <v>116</v>
      </c>
      <c r="AY204" s="18" t="s">
        <v>109</v>
      </c>
      <c r="BE204" s="159">
        <f>IF(N204="základná",J204,0)</f>
        <v>0</v>
      </c>
      <c r="BF204" s="159">
        <f>IF(N204="znížená",J204,0)</f>
        <v>0</v>
      </c>
      <c r="BG204" s="159">
        <f>IF(N204="zákl. prenesená",J204,0)</f>
        <v>0</v>
      </c>
      <c r="BH204" s="159">
        <f>IF(N204="zníž. prenesená",J204,0)</f>
        <v>0</v>
      </c>
      <c r="BI204" s="159">
        <f>IF(N204="nulová",J204,0)</f>
        <v>0</v>
      </c>
      <c r="BJ204" s="18" t="s">
        <v>116</v>
      </c>
      <c r="BK204" s="159">
        <f>ROUND(I204*H204,2)</f>
        <v>0</v>
      </c>
      <c r="BL204" s="18" t="s">
        <v>115</v>
      </c>
      <c r="BM204" s="158" t="s">
        <v>233</v>
      </c>
    </row>
    <row r="205" spans="1:65" s="2" customFormat="1" ht="24.15" customHeight="1">
      <c r="A205" s="33"/>
      <c r="B205" s="145"/>
      <c r="C205" s="146" t="s">
        <v>234</v>
      </c>
      <c r="D205" s="146" t="s">
        <v>111</v>
      </c>
      <c r="E205" s="147" t="s">
        <v>235</v>
      </c>
      <c r="F205" s="148" t="s">
        <v>236</v>
      </c>
      <c r="G205" s="149" t="s">
        <v>237</v>
      </c>
      <c r="H205" s="150">
        <v>48</v>
      </c>
      <c r="I205" s="151"/>
      <c r="J205" s="152">
        <f>ROUND(I205*H205,2)</f>
        <v>0</v>
      </c>
      <c r="K205" s="153"/>
      <c r="L205" s="34"/>
      <c r="M205" s="154" t="s">
        <v>1</v>
      </c>
      <c r="N205" s="155" t="s">
        <v>41</v>
      </c>
      <c r="O205" s="60"/>
      <c r="P205" s="156">
        <f>O205*H205</f>
        <v>0</v>
      </c>
      <c r="Q205" s="156">
        <v>0.96426000000000001</v>
      </c>
      <c r="R205" s="156">
        <f>Q205*H205</f>
        <v>46.284480000000002</v>
      </c>
      <c r="S205" s="156">
        <v>0</v>
      </c>
      <c r="T205" s="15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8" t="s">
        <v>115</v>
      </c>
      <c r="AT205" s="158" t="s">
        <v>111</v>
      </c>
      <c r="AU205" s="158" t="s">
        <v>116</v>
      </c>
      <c r="AY205" s="18" t="s">
        <v>109</v>
      </c>
      <c r="BE205" s="159">
        <f>IF(N205="základná",J205,0)</f>
        <v>0</v>
      </c>
      <c r="BF205" s="159">
        <f>IF(N205="znížená",J205,0)</f>
        <v>0</v>
      </c>
      <c r="BG205" s="159">
        <f>IF(N205="zákl. prenesená",J205,0)</f>
        <v>0</v>
      </c>
      <c r="BH205" s="159">
        <f>IF(N205="zníž. prenesená",J205,0)</f>
        <v>0</v>
      </c>
      <c r="BI205" s="159">
        <f>IF(N205="nulová",J205,0)</f>
        <v>0</v>
      </c>
      <c r="BJ205" s="18" t="s">
        <v>116</v>
      </c>
      <c r="BK205" s="159">
        <f>ROUND(I205*H205,2)</f>
        <v>0</v>
      </c>
      <c r="BL205" s="18" t="s">
        <v>115</v>
      </c>
      <c r="BM205" s="158" t="s">
        <v>238</v>
      </c>
    </row>
    <row r="206" spans="1:65" s="13" customFormat="1">
      <c r="B206" s="160"/>
      <c r="D206" s="161" t="s">
        <v>126</v>
      </c>
      <c r="E206" s="162" t="s">
        <v>1</v>
      </c>
      <c r="F206" s="163" t="s">
        <v>239</v>
      </c>
      <c r="H206" s="164">
        <v>21</v>
      </c>
      <c r="I206" s="165"/>
      <c r="L206" s="160"/>
      <c r="M206" s="166"/>
      <c r="N206" s="167"/>
      <c r="O206" s="167"/>
      <c r="P206" s="167"/>
      <c r="Q206" s="167"/>
      <c r="R206" s="167"/>
      <c r="S206" s="167"/>
      <c r="T206" s="168"/>
      <c r="AT206" s="162" t="s">
        <v>126</v>
      </c>
      <c r="AU206" s="162" t="s">
        <v>116</v>
      </c>
      <c r="AV206" s="13" t="s">
        <v>116</v>
      </c>
      <c r="AW206" s="13" t="s">
        <v>31</v>
      </c>
      <c r="AX206" s="13" t="s">
        <v>75</v>
      </c>
      <c r="AY206" s="162" t="s">
        <v>109</v>
      </c>
    </row>
    <row r="207" spans="1:65" s="13" customFormat="1">
      <c r="B207" s="160"/>
      <c r="D207" s="161" t="s">
        <v>126</v>
      </c>
      <c r="E207" s="162" t="s">
        <v>1</v>
      </c>
      <c r="F207" s="163" t="s">
        <v>240</v>
      </c>
      <c r="H207" s="164">
        <v>14</v>
      </c>
      <c r="I207" s="165"/>
      <c r="L207" s="160"/>
      <c r="M207" s="166"/>
      <c r="N207" s="167"/>
      <c r="O207" s="167"/>
      <c r="P207" s="167"/>
      <c r="Q207" s="167"/>
      <c r="R207" s="167"/>
      <c r="S207" s="167"/>
      <c r="T207" s="168"/>
      <c r="AT207" s="162" t="s">
        <v>126</v>
      </c>
      <c r="AU207" s="162" t="s">
        <v>116</v>
      </c>
      <c r="AV207" s="13" t="s">
        <v>116</v>
      </c>
      <c r="AW207" s="13" t="s">
        <v>31</v>
      </c>
      <c r="AX207" s="13" t="s">
        <v>75</v>
      </c>
      <c r="AY207" s="162" t="s">
        <v>109</v>
      </c>
    </row>
    <row r="208" spans="1:65" s="13" customFormat="1">
      <c r="B208" s="160"/>
      <c r="D208" s="161" t="s">
        <v>126</v>
      </c>
      <c r="E208" s="162" t="s">
        <v>1</v>
      </c>
      <c r="F208" s="163" t="s">
        <v>241</v>
      </c>
      <c r="H208" s="164">
        <v>13</v>
      </c>
      <c r="I208" s="165"/>
      <c r="L208" s="160"/>
      <c r="M208" s="166"/>
      <c r="N208" s="167"/>
      <c r="O208" s="167"/>
      <c r="P208" s="167"/>
      <c r="Q208" s="167"/>
      <c r="R208" s="167"/>
      <c r="S208" s="167"/>
      <c r="T208" s="168"/>
      <c r="AT208" s="162" t="s">
        <v>126</v>
      </c>
      <c r="AU208" s="162" t="s">
        <v>116</v>
      </c>
      <c r="AV208" s="13" t="s">
        <v>116</v>
      </c>
      <c r="AW208" s="13" t="s">
        <v>31</v>
      </c>
      <c r="AX208" s="13" t="s">
        <v>75</v>
      </c>
      <c r="AY208" s="162" t="s">
        <v>109</v>
      </c>
    </row>
    <row r="209" spans="1:65" s="15" customFormat="1">
      <c r="B209" s="176"/>
      <c r="D209" s="161" t="s">
        <v>126</v>
      </c>
      <c r="E209" s="177" t="s">
        <v>1</v>
      </c>
      <c r="F209" s="178" t="s">
        <v>158</v>
      </c>
      <c r="H209" s="179">
        <v>48</v>
      </c>
      <c r="I209" s="180"/>
      <c r="L209" s="176"/>
      <c r="M209" s="181"/>
      <c r="N209" s="182"/>
      <c r="O209" s="182"/>
      <c r="P209" s="182"/>
      <c r="Q209" s="182"/>
      <c r="R209" s="182"/>
      <c r="S209" s="182"/>
      <c r="T209" s="183"/>
      <c r="AT209" s="177" t="s">
        <v>126</v>
      </c>
      <c r="AU209" s="177" t="s">
        <v>116</v>
      </c>
      <c r="AV209" s="15" t="s">
        <v>115</v>
      </c>
      <c r="AW209" s="15" t="s">
        <v>31</v>
      </c>
      <c r="AX209" s="15" t="s">
        <v>80</v>
      </c>
      <c r="AY209" s="177" t="s">
        <v>109</v>
      </c>
    </row>
    <row r="210" spans="1:65" s="12" customFormat="1" ht="22.75" customHeight="1">
      <c r="B210" s="132"/>
      <c r="D210" s="133" t="s">
        <v>74</v>
      </c>
      <c r="E210" s="143" t="s">
        <v>115</v>
      </c>
      <c r="F210" s="143" t="s">
        <v>242</v>
      </c>
      <c r="I210" s="135"/>
      <c r="J210" s="144">
        <f>BK210</f>
        <v>0</v>
      </c>
      <c r="L210" s="132"/>
      <c r="M210" s="137"/>
      <c r="N210" s="138"/>
      <c r="O210" s="138"/>
      <c r="P210" s="139">
        <f>SUM(P211:P224)</f>
        <v>0</v>
      </c>
      <c r="Q210" s="138"/>
      <c r="R210" s="139">
        <f>SUM(R211:R224)</f>
        <v>74.433839999999989</v>
      </c>
      <c r="S210" s="138"/>
      <c r="T210" s="140">
        <f>SUM(T211:T224)</f>
        <v>0</v>
      </c>
      <c r="AR210" s="133" t="s">
        <v>80</v>
      </c>
      <c r="AT210" s="141" t="s">
        <v>74</v>
      </c>
      <c r="AU210" s="141" t="s">
        <v>80</v>
      </c>
      <c r="AY210" s="133" t="s">
        <v>109</v>
      </c>
      <c r="BK210" s="142">
        <f>SUM(BK211:BK224)</f>
        <v>0</v>
      </c>
    </row>
    <row r="211" spans="1:65" s="2" customFormat="1" ht="24.15" customHeight="1">
      <c r="A211" s="33"/>
      <c r="B211" s="145"/>
      <c r="C211" s="146" t="s">
        <v>243</v>
      </c>
      <c r="D211" s="146" t="s">
        <v>111</v>
      </c>
      <c r="E211" s="147" t="s">
        <v>244</v>
      </c>
      <c r="F211" s="148" t="s">
        <v>245</v>
      </c>
      <c r="G211" s="149" t="s">
        <v>140</v>
      </c>
      <c r="H211" s="150">
        <v>14</v>
      </c>
      <c r="I211" s="151"/>
      <c r="J211" s="152">
        <f>ROUND(I211*H211,2)</f>
        <v>0</v>
      </c>
      <c r="K211" s="153"/>
      <c r="L211" s="34"/>
      <c r="M211" s="154" t="s">
        <v>1</v>
      </c>
      <c r="N211" s="155" t="s">
        <v>41</v>
      </c>
      <c r="O211" s="60"/>
      <c r="P211" s="156">
        <f>O211*H211</f>
        <v>0</v>
      </c>
      <c r="Q211" s="156">
        <v>3.4674</v>
      </c>
      <c r="R211" s="156">
        <f>Q211*H211</f>
        <v>48.543599999999998</v>
      </c>
      <c r="S211" s="156">
        <v>0</v>
      </c>
      <c r="T211" s="15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8" t="s">
        <v>115</v>
      </c>
      <c r="AT211" s="158" t="s">
        <v>111</v>
      </c>
      <c r="AU211" s="158" t="s">
        <v>116</v>
      </c>
      <c r="AY211" s="18" t="s">
        <v>109</v>
      </c>
      <c r="BE211" s="159">
        <f>IF(N211="základná",J211,0)</f>
        <v>0</v>
      </c>
      <c r="BF211" s="159">
        <f>IF(N211="znížená",J211,0)</f>
        <v>0</v>
      </c>
      <c r="BG211" s="159">
        <f>IF(N211="zákl. prenesená",J211,0)</f>
        <v>0</v>
      </c>
      <c r="BH211" s="159">
        <f>IF(N211="zníž. prenesená",J211,0)</f>
        <v>0</v>
      </c>
      <c r="BI211" s="159">
        <f>IF(N211="nulová",J211,0)</f>
        <v>0</v>
      </c>
      <c r="BJ211" s="18" t="s">
        <v>116</v>
      </c>
      <c r="BK211" s="159">
        <f>ROUND(I211*H211,2)</f>
        <v>0</v>
      </c>
      <c r="BL211" s="18" t="s">
        <v>115</v>
      </c>
      <c r="BM211" s="158" t="s">
        <v>246</v>
      </c>
    </row>
    <row r="212" spans="1:65" s="14" customFormat="1">
      <c r="B212" s="169"/>
      <c r="D212" s="161" t="s">
        <v>126</v>
      </c>
      <c r="E212" s="170" t="s">
        <v>1</v>
      </c>
      <c r="F212" s="171" t="s">
        <v>247</v>
      </c>
      <c r="H212" s="170" t="s">
        <v>1</v>
      </c>
      <c r="I212" s="172"/>
      <c r="L212" s="169"/>
      <c r="M212" s="173"/>
      <c r="N212" s="174"/>
      <c r="O212" s="174"/>
      <c r="P212" s="174"/>
      <c r="Q212" s="174"/>
      <c r="R212" s="174"/>
      <c r="S212" s="174"/>
      <c r="T212" s="175"/>
      <c r="AT212" s="170" t="s">
        <v>126</v>
      </c>
      <c r="AU212" s="170" t="s">
        <v>116</v>
      </c>
      <c r="AV212" s="14" t="s">
        <v>80</v>
      </c>
      <c r="AW212" s="14" t="s">
        <v>31</v>
      </c>
      <c r="AX212" s="14" t="s">
        <v>75</v>
      </c>
      <c r="AY212" s="170" t="s">
        <v>109</v>
      </c>
    </row>
    <row r="213" spans="1:65" s="13" customFormat="1">
      <c r="B213" s="160"/>
      <c r="D213" s="161" t="s">
        <v>126</v>
      </c>
      <c r="E213" s="162" t="s">
        <v>1</v>
      </c>
      <c r="F213" s="163" t="s">
        <v>248</v>
      </c>
      <c r="H213" s="164">
        <v>14</v>
      </c>
      <c r="I213" s="165"/>
      <c r="L213" s="160"/>
      <c r="M213" s="166"/>
      <c r="N213" s="167"/>
      <c r="O213" s="167"/>
      <c r="P213" s="167"/>
      <c r="Q213" s="167"/>
      <c r="R213" s="167"/>
      <c r="S213" s="167"/>
      <c r="T213" s="168"/>
      <c r="AT213" s="162" t="s">
        <v>126</v>
      </c>
      <c r="AU213" s="162" t="s">
        <v>116</v>
      </c>
      <c r="AV213" s="13" t="s">
        <v>116</v>
      </c>
      <c r="AW213" s="13" t="s">
        <v>31</v>
      </c>
      <c r="AX213" s="13" t="s">
        <v>80</v>
      </c>
      <c r="AY213" s="162" t="s">
        <v>109</v>
      </c>
    </row>
    <row r="214" spans="1:65" s="2" customFormat="1" ht="21.75" customHeight="1">
      <c r="A214" s="33"/>
      <c r="B214" s="145"/>
      <c r="C214" s="146" t="s">
        <v>249</v>
      </c>
      <c r="D214" s="146" t="s">
        <v>111</v>
      </c>
      <c r="E214" s="147" t="s">
        <v>250</v>
      </c>
      <c r="F214" s="148" t="s">
        <v>251</v>
      </c>
      <c r="G214" s="149" t="s">
        <v>237</v>
      </c>
      <c r="H214" s="150">
        <v>224</v>
      </c>
      <c r="I214" s="151"/>
      <c r="J214" s="152">
        <f>ROUND(I214*H214,2)</f>
        <v>0</v>
      </c>
      <c r="K214" s="153"/>
      <c r="L214" s="34"/>
      <c r="M214" s="154" t="s">
        <v>1</v>
      </c>
      <c r="N214" s="155" t="s">
        <v>41</v>
      </c>
      <c r="O214" s="60"/>
      <c r="P214" s="156">
        <f>O214*H214</f>
        <v>0</v>
      </c>
      <c r="Q214" s="156">
        <v>8.6879999999999999E-2</v>
      </c>
      <c r="R214" s="156">
        <f>Q214*H214</f>
        <v>19.461120000000001</v>
      </c>
      <c r="S214" s="156">
        <v>0</v>
      </c>
      <c r="T214" s="15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8" t="s">
        <v>115</v>
      </c>
      <c r="AT214" s="158" t="s">
        <v>111</v>
      </c>
      <c r="AU214" s="158" t="s">
        <v>116</v>
      </c>
      <c r="AY214" s="18" t="s">
        <v>109</v>
      </c>
      <c r="BE214" s="159">
        <f>IF(N214="základná",J214,0)</f>
        <v>0</v>
      </c>
      <c r="BF214" s="159">
        <f>IF(N214="znížená",J214,0)</f>
        <v>0</v>
      </c>
      <c r="BG214" s="159">
        <f>IF(N214="zákl. prenesená",J214,0)</f>
        <v>0</v>
      </c>
      <c r="BH214" s="159">
        <f>IF(N214="zníž. prenesená",J214,0)</f>
        <v>0</v>
      </c>
      <c r="BI214" s="159">
        <f>IF(N214="nulová",J214,0)</f>
        <v>0</v>
      </c>
      <c r="BJ214" s="18" t="s">
        <v>116</v>
      </c>
      <c r="BK214" s="159">
        <f>ROUND(I214*H214,2)</f>
        <v>0</v>
      </c>
      <c r="BL214" s="18" t="s">
        <v>115</v>
      </c>
      <c r="BM214" s="158" t="s">
        <v>252</v>
      </c>
    </row>
    <row r="215" spans="1:65" s="14" customFormat="1" ht="20">
      <c r="B215" s="169"/>
      <c r="D215" s="161" t="s">
        <v>126</v>
      </c>
      <c r="E215" s="170" t="s">
        <v>1</v>
      </c>
      <c r="F215" s="171" t="s">
        <v>253</v>
      </c>
      <c r="H215" s="170" t="s">
        <v>1</v>
      </c>
      <c r="I215" s="172"/>
      <c r="L215" s="169"/>
      <c r="M215" s="173"/>
      <c r="N215" s="174"/>
      <c r="O215" s="174"/>
      <c r="P215" s="174"/>
      <c r="Q215" s="174"/>
      <c r="R215" s="174"/>
      <c r="S215" s="174"/>
      <c r="T215" s="175"/>
      <c r="AT215" s="170" t="s">
        <v>126</v>
      </c>
      <c r="AU215" s="170" t="s">
        <v>116</v>
      </c>
      <c r="AV215" s="14" t="s">
        <v>80</v>
      </c>
      <c r="AW215" s="14" t="s">
        <v>31</v>
      </c>
      <c r="AX215" s="14" t="s">
        <v>75</v>
      </c>
      <c r="AY215" s="170" t="s">
        <v>109</v>
      </c>
    </row>
    <row r="216" spans="1:65" s="13" customFormat="1">
      <c r="B216" s="160"/>
      <c r="D216" s="161" t="s">
        <v>126</v>
      </c>
      <c r="E216" s="162" t="s">
        <v>1</v>
      </c>
      <c r="F216" s="163" t="s">
        <v>254</v>
      </c>
      <c r="H216" s="164">
        <v>112</v>
      </c>
      <c r="I216" s="165"/>
      <c r="L216" s="160"/>
      <c r="M216" s="166"/>
      <c r="N216" s="167"/>
      <c r="O216" s="167"/>
      <c r="P216" s="167"/>
      <c r="Q216" s="167"/>
      <c r="R216" s="167"/>
      <c r="S216" s="167"/>
      <c r="T216" s="168"/>
      <c r="AT216" s="162" t="s">
        <v>126</v>
      </c>
      <c r="AU216" s="162" t="s">
        <v>116</v>
      </c>
      <c r="AV216" s="13" t="s">
        <v>116</v>
      </c>
      <c r="AW216" s="13" t="s">
        <v>31</v>
      </c>
      <c r="AX216" s="13" t="s">
        <v>75</v>
      </c>
      <c r="AY216" s="162" t="s">
        <v>109</v>
      </c>
    </row>
    <row r="217" spans="1:65" s="13" customFormat="1">
      <c r="B217" s="160"/>
      <c r="D217" s="161" t="s">
        <v>126</v>
      </c>
      <c r="E217" s="162" t="s">
        <v>1</v>
      </c>
      <c r="F217" s="163" t="s">
        <v>255</v>
      </c>
      <c r="H217" s="164">
        <v>36</v>
      </c>
      <c r="I217" s="165"/>
      <c r="L217" s="160"/>
      <c r="M217" s="166"/>
      <c r="N217" s="167"/>
      <c r="O217" s="167"/>
      <c r="P217" s="167"/>
      <c r="Q217" s="167"/>
      <c r="R217" s="167"/>
      <c r="S217" s="167"/>
      <c r="T217" s="168"/>
      <c r="AT217" s="162" t="s">
        <v>126</v>
      </c>
      <c r="AU217" s="162" t="s">
        <v>116</v>
      </c>
      <c r="AV217" s="13" t="s">
        <v>116</v>
      </c>
      <c r="AW217" s="13" t="s">
        <v>31</v>
      </c>
      <c r="AX217" s="13" t="s">
        <v>75</v>
      </c>
      <c r="AY217" s="162" t="s">
        <v>109</v>
      </c>
    </row>
    <row r="218" spans="1:65" s="13" customFormat="1">
      <c r="B218" s="160"/>
      <c r="D218" s="161" t="s">
        <v>126</v>
      </c>
      <c r="E218" s="162" t="s">
        <v>1</v>
      </c>
      <c r="F218" s="163" t="s">
        <v>256</v>
      </c>
      <c r="H218" s="164">
        <v>76</v>
      </c>
      <c r="I218" s="165"/>
      <c r="L218" s="160"/>
      <c r="M218" s="166"/>
      <c r="N218" s="167"/>
      <c r="O218" s="167"/>
      <c r="P218" s="167"/>
      <c r="Q218" s="167"/>
      <c r="R218" s="167"/>
      <c r="S218" s="167"/>
      <c r="T218" s="168"/>
      <c r="AT218" s="162" t="s">
        <v>126</v>
      </c>
      <c r="AU218" s="162" t="s">
        <v>116</v>
      </c>
      <c r="AV218" s="13" t="s">
        <v>116</v>
      </c>
      <c r="AW218" s="13" t="s">
        <v>31</v>
      </c>
      <c r="AX218" s="13" t="s">
        <v>75</v>
      </c>
      <c r="AY218" s="162" t="s">
        <v>109</v>
      </c>
    </row>
    <row r="219" spans="1:65" s="15" customFormat="1">
      <c r="B219" s="176"/>
      <c r="D219" s="161" t="s">
        <v>126</v>
      </c>
      <c r="E219" s="177" t="s">
        <v>1</v>
      </c>
      <c r="F219" s="178" t="s">
        <v>158</v>
      </c>
      <c r="H219" s="179">
        <v>224</v>
      </c>
      <c r="I219" s="180"/>
      <c r="L219" s="176"/>
      <c r="M219" s="181"/>
      <c r="N219" s="182"/>
      <c r="O219" s="182"/>
      <c r="P219" s="182"/>
      <c r="Q219" s="182"/>
      <c r="R219" s="182"/>
      <c r="S219" s="182"/>
      <c r="T219" s="183"/>
      <c r="AT219" s="177" t="s">
        <v>126</v>
      </c>
      <c r="AU219" s="177" t="s">
        <v>116</v>
      </c>
      <c r="AV219" s="15" t="s">
        <v>115</v>
      </c>
      <c r="AW219" s="15" t="s">
        <v>31</v>
      </c>
      <c r="AX219" s="15" t="s">
        <v>80</v>
      </c>
      <c r="AY219" s="177" t="s">
        <v>109</v>
      </c>
    </row>
    <row r="220" spans="1:65" s="2" customFormat="1" ht="21.75" customHeight="1">
      <c r="A220" s="33"/>
      <c r="B220" s="145"/>
      <c r="C220" s="146" t="s">
        <v>257</v>
      </c>
      <c r="D220" s="146" t="s">
        <v>111</v>
      </c>
      <c r="E220" s="147" t="s">
        <v>258</v>
      </c>
      <c r="F220" s="148" t="s">
        <v>259</v>
      </c>
      <c r="G220" s="149" t="s">
        <v>237</v>
      </c>
      <c r="H220" s="150">
        <v>74</v>
      </c>
      <c r="I220" s="151"/>
      <c r="J220" s="152">
        <f>ROUND(I220*H220,2)</f>
        <v>0</v>
      </c>
      <c r="K220" s="153"/>
      <c r="L220" s="34"/>
      <c r="M220" s="154" t="s">
        <v>1</v>
      </c>
      <c r="N220" s="155" t="s">
        <v>41</v>
      </c>
      <c r="O220" s="60"/>
      <c r="P220" s="156">
        <f>O220*H220</f>
        <v>0</v>
      </c>
      <c r="Q220" s="156">
        <v>8.6879999999999999E-2</v>
      </c>
      <c r="R220" s="156">
        <f>Q220*H220</f>
        <v>6.4291200000000002</v>
      </c>
      <c r="S220" s="156">
        <v>0</v>
      </c>
      <c r="T220" s="15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8" t="s">
        <v>115</v>
      </c>
      <c r="AT220" s="158" t="s">
        <v>111</v>
      </c>
      <c r="AU220" s="158" t="s">
        <v>116</v>
      </c>
      <c r="AY220" s="18" t="s">
        <v>109</v>
      </c>
      <c r="BE220" s="159">
        <f>IF(N220="základná",J220,0)</f>
        <v>0</v>
      </c>
      <c r="BF220" s="159">
        <f>IF(N220="znížená",J220,0)</f>
        <v>0</v>
      </c>
      <c r="BG220" s="159">
        <f>IF(N220="zákl. prenesená",J220,0)</f>
        <v>0</v>
      </c>
      <c r="BH220" s="159">
        <f>IF(N220="zníž. prenesená",J220,0)</f>
        <v>0</v>
      </c>
      <c r="BI220" s="159">
        <f>IF(N220="nulová",J220,0)</f>
        <v>0</v>
      </c>
      <c r="BJ220" s="18" t="s">
        <v>116</v>
      </c>
      <c r="BK220" s="159">
        <f>ROUND(I220*H220,2)</f>
        <v>0</v>
      </c>
      <c r="BL220" s="18" t="s">
        <v>115</v>
      </c>
      <c r="BM220" s="158" t="s">
        <v>260</v>
      </c>
    </row>
    <row r="221" spans="1:65" s="13" customFormat="1">
      <c r="B221" s="160"/>
      <c r="D221" s="161" t="s">
        <v>126</v>
      </c>
      <c r="E221" s="162" t="s">
        <v>1</v>
      </c>
      <c r="F221" s="163" t="s">
        <v>261</v>
      </c>
      <c r="H221" s="164">
        <v>28</v>
      </c>
      <c r="I221" s="165"/>
      <c r="L221" s="160"/>
      <c r="M221" s="166"/>
      <c r="N221" s="167"/>
      <c r="O221" s="167"/>
      <c r="P221" s="167"/>
      <c r="Q221" s="167"/>
      <c r="R221" s="167"/>
      <c r="S221" s="167"/>
      <c r="T221" s="168"/>
      <c r="AT221" s="162" t="s">
        <v>126</v>
      </c>
      <c r="AU221" s="162" t="s">
        <v>116</v>
      </c>
      <c r="AV221" s="13" t="s">
        <v>116</v>
      </c>
      <c r="AW221" s="13" t="s">
        <v>31</v>
      </c>
      <c r="AX221" s="13" t="s">
        <v>75</v>
      </c>
      <c r="AY221" s="162" t="s">
        <v>109</v>
      </c>
    </row>
    <row r="222" spans="1:65" s="13" customFormat="1">
      <c r="B222" s="160"/>
      <c r="D222" s="161" t="s">
        <v>126</v>
      </c>
      <c r="E222" s="162" t="s">
        <v>1</v>
      </c>
      <c r="F222" s="163" t="s">
        <v>262</v>
      </c>
      <c r="H222" s="164">
        <v>16</v>
      </c>
      <c r="I222" s="165"/>
      <c r="L222" s="160"/>
      <c r="M222" s="166"/>
      <c r="N222" s="167"/>
      <c r="O222" s="167"/>
      <c r="P222" s="167"/>
      <c r="Q222" s="167"/>
      <c r="R222" s="167"/>
      <c r="S222" s="167"/>
      <c r="T222" s="168"/>
      <c r="AT222" s="162" t="s">
        <v>126</v>
      </c>
      <c r="AU222" s="162" t="s">
        <v>116</v>
      </c>
      <c r="AV222" s="13" t="s">
        <v>116</v>
      </c>
      <c r="AW222" s="13" t="s">
        <v>31</v>
      </c>
      <c r="AX222" s="13" t="s">
        <v>75</v>
      </c>
      <c r="AY222" s="162" t="s">
        <v>109</v>
      </c>
    </row>
    <row r="223" spans="1:65" s="13" customFormat="1">
      <c r="B223" s="160"/>
      <c r="D223" s="161" t="s">
        <v>126</v>
      </c>
      <c r="E223" s="162" t="s">
        <v>1</v>
      </c>
      <c r="F223" s="163" t="s">
        <v>263</v>
      </c>
      <c r="H223" s="164">
        <v>30</v>
      </c>
      <c r="I223" s="165"/>
      <c r="L223" s="160"/>
      <c r="M223" s="166"/>
      <c r="N223" s="167"/>
      <c r="O223" s="167"/>
      <c r="P223" s="167"/>
      <c r="Q223" s="167"/>
      <c r="R223" s="167"/>
      <c r="S223" s="167"/>
      <c r="T223" s="168"/>
      <c r="AT223" s="162" t="s">
        <v>126</v>
      </c>
      <c r="AU223" s="162" t="s">
        <v>116</v>
      </c>
      <c r="AV223" s="13" t="s">
        <v>116</v>
      </c>
      <c r="AW223" s="13" t="s">
        <v>31</v>
      </c>
      <c r="AX223" s="13" t="s">
        <v>75</v>
      </c>
      <c r="AY223" s="162" t="s">
        <v>109</v>
      </c>
    </row>
    <row r="224" spans="1:65" s="15" customFormat="1">
      <c r="B224" s="176"/>
      <c r="D224" s="161" t="s">
        <v>126</v>
      </c>
      <c r="E224" s="177" t="s">
        <v>1</v>
      </c>
      <c r="F224" s="178" t="s">
        <v>158</v>
      </c>
      <c r="H224" s="179">
        <v>74</v>
      </c>
      <c r="I224" s="180"/>
      <c r="L224" s="176"/>
      <c r="M224" s="181"/>
      <c r="N224" s="182"/>
      <c r="O224" s="182"/>
      <c r="P224" s="182"/>
      <c r="Q224" s="182"/>
      <c r="R224" s="182"/>
      <c r="S224" s="182"/>
      <c r="T224" s="183"/>
      <c r="AT224" s="177" t="s">
        <v>126</v>
      </c>
      <c r="AU224" s="177" t="s">
        <v>116</v>
      </c>
      <c r="AV224" s="15" t="s">
        <v>115</v>
      </c>
      <c r="AW224" s="15" t="s">
        <v>31</v>
      </c>
      <c r="AX224" s="15" t="s">
        <v>80</v>
      </c>
      <c r="AY224" s="177" t="s">
        <v>109</v>
      </c>
    </row>
    <row r="225" spans="1:65" s="12" customFormat="1" ht="22.75" customHeight="1">
      <c r="B225" s="132"/>
      <c r="D225" s="133" t="s">
        <v>74</v>
      </c>
      <c r="E225" s="143" t="s">
        <v>171</v>
      </c>
      <c r="F225" s="143" t="s">
        <v>264</v>
      </c>
      <c r="I225" s="135"/>
      <c r="J225" s="144">
        <f>BK225</f>
        <v>0</v>
      </c>
      <c r="L225" s="132"/>
      <c r="M225" s="137"/>
      <c r="N225" s="138"/>
      <c r="O225" s="138"/>
      <c r="P225" s="139">
        <f>SUM(P226:P227)</f>
        <v>0</v>
      </c>
      <c r="Q225" s="138"/>
      <c r="R225" s="139">
        <f>SUM(R226:R227)</f>
        <v>0.26440000000000002</v>
      </c>
      <c r="S225" s="138"/>
      <c r="T225" s="140">
        <f>SUM(T226:T227)</f>
        <v>0</v>
      </c>
      <c r="AR225" s="133" t="s">
        <v>80</v>
      </c>
      <c r="AT225" s="141" t="s">
        <v>74</v>
      </c>
      <c r="AU225" s="141" t="s">
        <v>80</v>
      </c>
      <c r="AY225" s="133" t="s">
        <v>109</v>
      </c>
      <c r="BK225" s="142">
        <f>SUM(BK226:BK227)</f>
        <v>0</v>
      </c>
    </row>
    <row r="226" spans="1:65" s="2" customFormat="1" ht="24.15" customHeight="1">
      <c r="A226" s="33"/>
      <c r="B226" s="145"/>
      <c r="C226" s="146" t="s">
        <v>265</v>
      </c>
      <c r="D226" s="146" t="s">
        <v>111</v>
      </c>
      <c r="E226" s="147" t="s">
        <v>266</v>
      </c>
      <c r="F226" s="148" t="s">
        <v>267</v>
      </c>
      <c r="G226" s="149" t="s">
        <v>237</v>
      </c>
      <c r="H226" s="150">
        <v>8</v>
      </c>
      <c r="I226" s="151"/>
      <c r="J226" s="152">
        <f>ROUND(I226*H226,2)</f>
        <v>0</v>
      </c>
      <c r="K226" s="153"/>
      <c r="L226" s="34"/>
      <c r="M226" s="154" t="s">
        <v>1</v>
      </c>
      <c r="N226" s="155" t="s">
        <v>41</v>
      </c>
      <c r="O226" s="60"/>
      <c r="P226" s="156">
        <f>O226*H226</f>
        <v>0</v>
      </c>
      <c r="Q226" s="156">
        <v>0</v>
      </c>
      <c r="R226" s="156">
        <f>Q226*H226</f>
        <v>0</v>
      </c>
      <c r="S226" s="156">
        <v>0</v>
      </c>
      <c r="T226" s="15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8" t="s">
        <v>115</v>
      </c>
      <c r="AT226" s="158" t="s">
        <v>111</v>
      </c>
      <c r="AU226" s="158" t="s">
        <v>116</v>
      </c>
      <c r="AY226" s="18" t="s">
        <v>109</v>
      </c>
      <c r="BE226" s="159">
        <f>IF(N226="základná",J226,0)</f>
        <v>0</v>
      </c>
      <c r="BF226" s="159">
        <f>IF(N226="znížená",J226,0)</f>
        <v>0</v>
      </c>
      <c r="BG226" s="159">
        <f>IF(N226="zákl. prenesená",J226,0)</f>
        <v>0</v>
      </c>
      <c r="BH226" s="159">
        <f>IF(N226="zníž. prenesená",J226,0)</f>
        <v>0</v>
      </c>
      <c r="BI226" s="159">
        <f>IF(N226="nulová",J226,0)</f>
        <v>0</v>
      </c>
      <c r="BJ226" s="18" t="s">
        <v>116</v>
      </c>
      <c r="BK226" s="159">
        <f>ROUND(I226*H226,2)</f>
        <v>0</v>
      </c>
      <c r="BL226" s="18" t="s">
        <v>115</v>
      </c>
      <c r="BM226" s="158" t="s">
        <v>268</v>
      </c>
    </row>
    <row r="227" spans="1:65" s="2" customFormat="1" ht="24.15" customHeight="1">
      <c r="A227" s="33"/>
      <c r="B227" s="145"/>
      <c r="C227" s="192" t="s">
        <v>7</v>
      </c>
      <c r="D227" s="192" t="s">
        <v>269</v>
      </c>
      <c r="E227" s="193" t="s">
        <v>270</v>
      </c>
      <c r="F227" s="194" t="s">
        <v>271</v>
      </c>
      <c r="G227" s="195" t="s">
        <v>237</v>
      </c>
      <c r="H227" s="196">
        <v>8</v>
      </c>
      <c r="I227" s="197"/>
      <c r="J227" s="198">
        <f>ROUND(I227*H227,2)</f>
        <v>0</v>
      </c>
      <c r="K227" s="199"/>
      <c r="L227" s="200"/>
      <c r="M227" s="201" t="s">
        <v>1</v>
      </c>
      <c r="N227" s="202" t="s">
        <v>41</v>
      </c>
      <c r="O227" s="60"/>
      <c r="P227" s="156">
        <f>O227*H227</f>
        <v>0</v>
      </c>
      <c r="Q227" s="156">
        <v>3.3050000000000003E-2</v>
      </c>
      <c r="R227" s="156">
        <f>Q227*H227</f>
        <v>0.26440000000000002</v>
      </c>
      <c r="S227" s="156">
        <v>0</v>
      </c>
      <c r="T227" s="15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8" t="s">
        <v>165</v>
      </c>
      <c r="AT227" s="158" t="s">
        <v>269</v>
      </c>
      <c r="AU227" s="158" t="s">
        <v>116</v>
      </c>
      <c r="AY227" s="18" t="s">
        <v>109</v>
      </c>
      <c r="BE227" s="159">
        <f>IF(N227="základná",J227,0)</f>
        <v>0</v>
      </c>
      <c r="BF227" s="159">
        <f>IF(N227="znížená",J227,0)</f>
        <v>0</v>
      </c>
      <c r="BG227" s="159">
        <f>IF(N227="zákl. prenesená",J227,0)</f>
        <v>0</v>
      </c>
      <c r="BH227" s="159">
        <f>IF(N227="zníž. prenesená",J227,0)</f>
        <v>0</v>
      </c>
      <c r="BI227" s="159">
        <f>IF(N227="nulová",J227,0)</f>
        <v>0</v>
      </c>
      <c r="BJ227" s="18" t="s">
        <v>116</v>
      </c>
      <c r="BK227" s="159">
        <f>ROUND(I227*H227,2)</f>
        <v>0</v>
      </c>
      <c r="BL227" s="18" t="s">
        <v>115</v>
      </c>
      <c r="BM227" s="158" t="s">
        <v>272</v>
      </c>
    </row>
    <row r="228" spans="1:65" s="12" customFormat="1" ht="22.75" customHeight="1">
      <c r="B228" s="132"/>
      <c r="D228" s="133" t="s">
        <v>74</v>
      </c>
      <c r="E228" s="143" t="s">
        <v>273</v>
      </c>
      <c r="F228" s="143" t="s">
        <v>274</v>
      </c>
      <c r="I228" s="135"/>
      <c r="J228" s="144">
        <f>BK228</f>
        <v>0</v>
      </c>
      <c r="L228" s="132"/>
      <c r="M228" s="137"/>
      <c r="N228" s="138"/>
      <c r="O228" s="138"/>
      <c r="P228" s="139">
        <f>P229</f>
        <v>0</v>
      </c>
      <c r="Q228" s="138"/>
      <c r="R228" s="139">
        <f>R229</f>
        <v>0</v>
      </c>
      <c r="S228" s="138"/>
      <c r="T228" s="140">
        <f>T229</f>
        <v>0</v>
      </c>
      <c r="AR228" s="133" t="s">
        <v>80</v>
      </c>
      <c r="AT228" s="141" t="s">
        <v>74</v>
      </c>
      <c r="AU228" s="141" t="s">
        <v>80</v>
      </c>
      <c r="AY228" s="133" t="s">
        <v>109</v>
      </c>
      <c r="BK228" s="142">
        <f>BK229</f>
        <v>0</v>
      </c>
    </row>
    <row r="229" spans="1:65" s="2" customFormat="1" ht="24.15" customHeight="1">
      <c r="A229" s="33"/>
      <c r="B229" s="145"/>
      <c r="C229" s="146" t="s">
        <v>275</v>
      </c>
      <c r="D229" s="146" t="s">
        <v>111</v>
      </c>
      <c r="E229" s="147" t="s">
        <v>276</v>
      </c>
      <c r="F229" s="148" t="s">
        <v>277</v>
      </c>
      <c r="G229" s="149" t="s">
        <v>278</v>
      </c>
      <c r="H229" s="150">
        <v>839.673</v>
      </c>
      <c r="I229" s="151"/>
      <c r="J229" s="152">
        <f>ROUND(I229*H229,2)</f>
        <v>0</v>
      </c>
      <c r="K229" s="153"/>
      <c r="L229" s="34"/>
      <c r="M229" s="203" t="s">
        <v>1</v>
      </c>
      <c r="N229" s="204" t="s">
        <v>41</v>
      </c>
      <c r="O229" s="205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8" t="s">
        <v>115</v>
      </c>
      <c r="AT229" s="158" t="s">
        <v>111</v>
      </c>
      <c r="AU229" s="158" t="s">
        <v>116</v>
      </c>
      <c r="AY229" s="18" t="s">
        <v>109</v>
      </c>
      <c r="BE229" s="159">
        <f>IF(N229="základná",J229,0)</f>
        <v>0</v>
      </c>
      <c r="BF229" s="159">
        <f>IF(N229="znížená",J229,0)</f>
        <v>0</v>
      </c>
      <c r="BG229" s="159">
        <f>IF(N229="zákl. prenesená",J229,0)</f>
        <v>0</v>
      </c>
      <c r="BH229" s="159">
        <f>IF(N229="zníž. prenesená",J229,0)</f>
        <v>0</v>
      </c>
      <c r="BI229" s="159">
        <f>IF(N229="nulová",J229,0)</f>
        <v>0</v>
      </c>
      <c r="BJ229" s="18" t="s">
        <v>116</v>
      </c>
      <c r="BK229" s="159">
        <f>ROUND(I229*H229,2)</f>
        <v>0</v>
      </c>
      <c r="BL229" s="18" t="s">
        <v>115</v>
      </c>
      <c r="BM229" s="158" t="s">
        <v>279</v>
      </c>
    </row>
    <row r="230" spans="1:65" s="2" customFormat="1" ht="7" customHeight="1">
      <c r="A230" s="33"/>
      <c r="B230" s="49"/>
      <c r="C230" s="50"/>
      <c r="D230" s="50"/>
      <c r="E230" s="50"/>
      <c r="F230" s="50"/>
      <c r="G230" s="50"/>
      <c r="H230" s="50"/>
      <c r="I230" s="50"/>
      <c r="J230" s="50"/>
      <c r="K230" s="50"/>
      <c r="L230" s="34"/>
      <c r="M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</row>
  </sheetData>
  <autoFilter ref="C118:K229"/>
  <mergeCells count="6">
    <mergeCell ref="E111:H111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0482 - Zlepšenie kvality ...</vt:lpstr>
      <vt:lpstr>'0482 - Zlepšenie kvality ...'!Názvy_tlače</vt:lpstr>
      <vt:lpstr>'Rekapitulácia stavby'!Názvy_tlače</vt:lpstr>
      <vt:lpstr>'0482 - Zlepšenie kvality 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ELITEDESKG4\Stanislav Hlubina</dc:creator>
  <cp:lastModifiedBy>User</cp:lastModifiedBy>
  <dcterms:created xsi:type="dcterms:W3CDTF">2024-08-29T15:25:44Z</dcterms:created>
  <dcterms:modified xsi:type="dcterms:W3CDTF">2025-01-02T17:02:43Z</dcterms:modified>
</cp:coreProperties>
</file>